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adminliveunc.sharepoint.com/sites/Flex-UNC/Shared Documents/General/CAHMPAS/Financial Indicators - Materials - Ancillary Files/Updated Files/"/>
    </mc:Choice>
  </mc:AlternateContent>
  <xr:revisionPtr revIDLastSave="8" documentId="8_{EE27DA74-4F0B-4865-80AA-6D2C1A00167C}" xr6:coauthVersionLast="47" xr6:coauthVersionMax="47" xr10:uidLastSave="{9DC7217B-83F6-4DB9-ABF4-CDCC47638692}"/>
  <bookViews>
    <workbookView xWindow="14910" yWindow="0" windowWidth="20700" windowHeight="15585" activeTab="1" xr2:uid="{00000000-000D-0000-FFFF-FFFF00000000}"/>
  </bookViews>
  <sheets>
    <sheet name="Instructions" sheetId="1" r:id="rId1"/>
    <sheet name="Indicator Calculator" sheetId="2" r:id="rId2"/>
    <sheet name="Definitions and cleaning"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8" i="2" l="1"/>
  <c r="B137" i="2"/>
  <c r="B136" i="2"/>
  <c r="B135" i="2"/>
  <c r="B132" i="2"/>
  <c r="B131" i="2"/>
  <c r="B130" i="2"/>
  <c r="B127" i="2"/>
  <c r="B126" i="2"/>
  <c r="B125" i="2"/>
  <c r="B124" i="2"/>
  <c r="B121" i="2"/>
  <c r="B120" i="2"/>
  <c r="B119" i="2"/>
  <c r="B116" i="2"/>
  <c r="B115" i="2"/>
  <c r="B114" i="2"/>
  <c r="B113" i="2"/>
  <c r="B110" i="2"/>
  <c r="B109" i="2"/>
  <c r="B108" i="2"/>
  <c r="B105" i="2"/>
  <c r="B104" i="2"/>
  <c r="B103" i="2"/>
  <c r="B102" i="2"/>
  <c r="B99" i="2"/>
  <c r="B98" i="2"/>
  <c r="B97" i="2"/>
  <c r="B96" i="2"/>
  <c r="B9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schsr</author>
  </authors>
  <commentList>
    <comment ref="A41" authorId="0" shapeId="0" xr:uid="{00000000-0006-0000-0100-000001000000}">
      <text>
        <r>
          <rPr>
            <sz val="10"/>
            <rFont val="Arial"/>
          </rPr>
          <t>schsr:
to other than patients</t>
        </r>
      </text>
    </comment>
    <comment ref="F57" authorId="0" shapeId="0" xr:uid="{00000000-0006-0000-0100-000002000000}">
      <text>
        <r>
          <rPr>
            <sz val="10"/>
            <rFont val="Arial"/>
          </rPr>
          <t>Please make sure accumulated depreciation is entered as a positive number.</t>
        </r>
      </text>
    </comment>
  </commentList>
</comments>
</file>

<file path=xl/sharedStrings.xml><?xml version="1.0" encoding="utf-8"?>
<sst xmlns="http://schemas.openxmlformats.org/spreadsheetml/2006/main" count="582" uniqueCount="390">
  <si>
    <t>CAHMPAS Financial Indicators Calculator</t>
  </si>
  <si>
    <t>updated 5/2026 (2024 CAH US medians)</t>
  </si>
  <si>
    <t>USING 2010 MEDICARE COST REPORT FORM DATA ELEMENTS</t>
  </si>
  <si>
    <t>Cells where you input numbers from your Medicare cost report</t>
  </si>
  <si>
    <t>Cells where your CAHMPAS financial indicator values are reported</t>
  </si>
  <si>
    <t>Description</t>
  </si>
  <si>
    <t>Worksheet</t>
  </si>
  <si>
    <t>Part</t>
  </si>
  <si>
    <t>Line(s)</t>
  </si>
  <si>
    <t>Column(s)</t>
  </si>
  <si>
    <t>Value</t>
  </si>
  <si>
    <t>US Median (2024)</t>
  </si>
  <si>
    <t>Benchmark</t>
  </si>
  <si>
    <t>Interest expense</t>
  </si>
  <si>
    <t>A</t>
  </si>
  <si>
    <t>Total salaries</t>
  </si>
  <si>
    <t>Total expenses</t>
  </si>
  <si>
    <t>Capital Related Costs- Building and Fixtures</t>
  </si>
  <si>
    <t>Capital Related Costs- Movable Equipment</t>
  </si>
  <si>
    <t>Other Capital Related Costs</t>
  </si>
  <si>
    <t>Total outpatient charges</t>
  </si>
  <si>
    <t>C</t>
  </si>
  <si>
    <t>I</t>
  </si>
  <si>
    <t>Non-CAH outpatient charges</t>
  </si>
  <si>
    <t>88,89,94-117</t>
  </si>
  <si>
    <t>Medicare outpatient charges</t>
  </si>
  <si>
    <t>D</t>
  </si>
  <si>
    <t>V</t>
  </si>
  <si>
    <t>2-4</t>
  </si>
  <si>
    <t>Medicare outpatient costs</t>
  </si>
  <si>
    <t>5-7</t>
  </si>
  <si>
    <t>Medicare inpatient acute cost</t>
  </si>
  <si>
    <t>D1</t>
  </si>
  <si>
    <t>II</t>
  </si>
  <si>
    <t>Nursing facility revenue</t>
  </si>
  <si>
    <t>G-2</t>
  </si>
  <si>
    <t>Other long-term care</t>
  </si>
  <si>
    <t>Outpatient revenues</t>
  </si>
  <si>
    <t>Total patient revenues</t>
  </si>
  <si>
    <t>Inpatient revenues</t>
  </si>
  <si>
    <t>G-3</t>
  </si>
  <si>
    <t>Allowances and discounts</t>
  </si>
  <si>
    <t>Net patient service revenue</t>
  </si>
  <si>
    <t>Operating expenses</t>
  </si>
  <si>
    <t>Contributions</t>
  </si>
  <si>
    <t>Investment income</t>
  </si>
  <si>
    <t>Revenue from telephone service</t>
  </si>
  <si>
    <t>Revenue from tv and radio</t>
  </si>
  <si>
    <t>Purchase discounts</t>
  </si>
  <si>
    <t>Rebates and refunds of expenses</t>
  </si>
  <si>
    <t>Parking lot receipts</t>
  </si>
  <si>
    <t>Revenue from laundry and linen service</t>
  </si>
  <si>
    <t>Revenue from meals sold to emplyees and guests</t>
  </si>
  <si>
    <t>Revenue from rental of living quarters</t>
  </si>
  <si>
    <t>Revenue from sale of medical and surgical supplies</t>
  </si>
  <si>
    <t>Revenue from sale of drugs to other than patients</t>
  </si>
  <si>
    <t>Revenue from sale of medical records and abstracts</t>
  </si>
  <si>
    <t>Tuition (fees, sale of textbooks, uniforms, etc.)</t>
  </si>
  <si>
    <t>Revenue from gifts, flowers, coffee shops, canteen</t>
  </si>
  <si>
    <t>Rental of vending machines</t>
  </si>
  <si>
    <t>Rental of hospital space</t>
  </si>
  <si>
    <t>Government appropriations</t>
  </si>
  <si>
    <t>Other</t>
  </si>
  <si>
    <t>Total other income</t>
  </si>
  <si>
    <t>Net income</t>
  </si>
  <si>
    <t>Cash on hand or in banks</t>
  </si>
  <si>
    <t>G</t>
  </si>
  <si>
    <t>1-4</t>
  </si>
  <si>
    <t>Temporary investments</t>
  </si>
  <si>
    <t>Gross accounts receivable</t>
  </si>
  <si>
    <t>Allowances for uncollectibles</t>
  </si>
  <si>
    <t>Current assets</t>
  </si>
  <si>
    <t>Accumulated depreciation (Land improvements)</t>
  </si>
  <si>
    <t>Accumulated depreciation (Buildings)</t>
  </si>
  <si>
    <t>Accumulated depreciation (Leasehold improvements)</t>
  </si>
  <si>
    <t>Accumulated depreciation (Fixed equipment)</t>
  </si>
  <si>
    <t>Accumulated depreciation (Automobiles and trucks)</t>
  </si>
  <si>
    <t>Accumulated depreciation (Major movable equipment)</t>
  </si>
  <si>
    <t>Accumulated depreciation (Minor equipment)</t>
  </si>
  <si>
    <t>Accumulated depreciation (HIT designated assets)</t>
  </si>
  <si>
    <t>Investments</t>
  </si>
  <si>
    <t>Total assets</t>
  </si>
  <si>
    <t>Notes and loans payable (Short-term)</t>
  </si>
  <si>
    <t>Current liabilities</t>
  </si>
  <si>
    <t>Total long-term liabilities</t>
  </si>
  <si>
    <t>Total fund balances</t>
  </si>
  <si>
    <t>Swing bed-NF</t>
  </si>
  <si>
    <t>SNF swing-bed days</t>
  </si>
  <si>
    <t>S-3</t>
  </si>
  <si>
    <t>NF swing-bed days</t>
  </si>
  <si>
    <t>Nursery days</t>
  </si>
  <si>
    <t>Inpatient days</t>
  </si>
  <si>
    <t>Subprovider-IPF</t>
  </si>
  <si>
    <t>Subprovider-IRF</t>
  </si>
  <si>
    <t>Medicare inpatient days</t>
  </si>
  <si>
    <t>FTE's</t>
  </si>
  <si>
    <t>Days in period</t>
  </si>
  <si>
    <t>Medicaid Charges</t>
  </si>
  <si>
    <t>S-10</t>
  </si>
  <si>
    <t>Total Patient Charges</t>
  </si>
  <si>
    <t>Operating Revenue Year t</t>
  </si>
  <si>
    <t>3 + (8 to 22) + 24</t>
  </si>
  <si>
    <t>Operating Revenue Year t-1</t>
  </si>
  <si>
    <t>Operating Revenue Year t-3</t>
  </si>
  <si>
    <t>Operating Expense t</t>
  </si>
  <si>
    <t>Operating Expense Year t-1</t>
  </si>
  <si>
    <t>Operating Expense Year t-3</t>
  </si>
  <si>
    <t>Charity Care</t>
  </si>
  <si>
    <t>Bad Debt</t>
  </si>
  <si>
    <t>Profitability indicators</t>
  </si>
  <si>
    <t>Total Margin</t>
  </si>
  <si>
    <t>Cash Flow Margin</t>
  </si>
  <si>
    <t>Return on Equity</t>
  </si>
  <si>
    <t>Operating Margin</t>
  </si>
  <si>
    <t>Net Patient Revenue</t>
  </si>
  <si>
    <t>Liquidity indicators</t>
  </si>
  <si>
    <t>Current Ratio</t>
  </si>
  <si>
    <t>Days Cash on Hand</t>
  </si>
  <si>
    <t>Days In Net Accounts Receivable</t>
  </si>
  <si>
    <t>Days In Gross Accounts Receivable</t>
  </si>
  <si>
    <t>Capital structure indicators</t>
  </si>
  <si>
    <t>Equity Financing</t>
  </si>
  <si>
    <t xml:space="preserve">Debt Service Coverage </t>
  </si>
  <si>
    <t>Long-term Debt to Capitalization</t>
  </si>
  <si>
    <t>Inpatient</t>
  </si>
  <si>
    <t>Medicare Inpatient Payer Mix</t>
  </si>
  <si>
    <t>Medicare Acute Inpatient Cost per Day</t>
  </si>
  <si>
    <t>Average Daily Census Acute</t>
  </si>
  <si>
    <t>Average Daily Census Swing - SNF</t>
  </si>
  <si>
    <t>Outpatient</t>
  </si>
  <si>
    <t>Outpatient Revenue to Total Revenue</t>
  </si>
  <si>
    <t>Hospital Medicare Outpatient Payer Mix</t>
  </si>
  <si>
    <t>Hospital Medicare Outpatient Cost to Charge</t>
  </si>
  <si>
    <t>Growth</t>
  </si>
  <si>
    <t>1- Year Change in Operating Revenue</t>
  </si>
  <si>
    <t>3- Year change in Operating Revenue</t>
  </si>
  <si>
    <t>1- Year Change in Operating Expense</t>
  </si>
  <si>
    <t>3- Year change in Operating Expense</t>
  </si>
  <si>
    <t>Labor</t>
  </si>
  <si>
    <t>FTE per Adjusted Occupied Bed</t>
  </si>
  <si>
    <t>Average Salary per FTE</t>
  </si>
  <si>
    <t>Salary to Net Patient Revenue</t>
  </si>
  <si>
    <t>Average Age of Plant</t>
  </si>
  <si>
    <t>Patient Deductions</t>
  </si>
  <si>
    <t>Medicaid Payer Mix</t>
  </si>
  <si>
    <t>Uncompensated Care</t>
  </si>
  <si>
    <t>The purpose of the CAHMPAS Calculator</t>
  </si>
  <si>
    <t>1) To help your CAH verify our calculations</t>
  </si>
  <si>
    <t xml:space="preserve">    We have performed multiple tests to verify the indicator values for your CAH, but errors are always possible. The CAHMPAS</t>
  </si>
  <si>
    <t xml:space="preserve">    Calculator allows you to check our numbers.</t>
  </si>
  <si>
    <t>2) To allow you to calculate more recent indicators than those in CAHMPAS.</t>
  </si>
  <si>
    <t xml:space="preserve">    This will allow your hospital an easy way to assess your performance and evaluate your CAHMPAS financial indicators more</t>
  </si>
  <si>
    <t xml:space="preserve">    frequently.  It will also serve as a way to improve the data quality because improper reporting of numbers will be evident</t>
  </si>
  <si>
    <t xml:space="preserve">    by lack of a display of a value for an indicator.</t>
  </si>
  <si>
    <t>How to use the CAHMPAS Financial Indicators Calculator</t>
  </si>
  <si>
    <t xml:space="preserve">1) Obtain the version of the Medicare cost report that was used in CAHMPAS. </t>
  </si>
  <si>
    <t xml:space="preserve">    This can be identified by looking at the CAHMPAS website.</t>
  </si>
  <si>
    <t>2) Input the values for the Medicare cost report accounts.</t>
  </si>
  <si>
    <t xml:space="preserve">    The spreadsheet lists the Worksheets, Parts, Columns, and Lines in the Medicare cost report that are used to calculate</t>
  </si>
  <si>
    <t xml:space="preserve">    CAHMPAS financial indicator values. Identify these values and enter them in the aquamarine cells.</t>
  </si>
  <si>
    <t>3) Review the CAHMPAS indicator values.</t>
  </si>
  <si>
    <t xml:space="preserve">    The CAHMPAS financial indicator values for your CAH appear in the yellow cells at the bottom of the spreadsheet.   If you are using</t>
  </si>
  <si>
    <t xml:space="preserve">    the same version of Medicare cost report as the most recent one identified in CAHMPAS for your hospital, you should</t>
  </si>
  <si>
    <t xml:space="preserve">    obtain the same CAHMPAS financial indicator values.</t>
  </si>
  <si>
    <t xml:space="preserve">If your numbers are not matching up: </t>
  </si>
  <si>
    <t>1) Please check to ensure that you are using the same Medicare cost report as the one stated in CAHMPAS</t>
  </si>
  <si>
    <t>2) Please check that you have entered all data correctly in the spreadsheet.</t>
  </si>
  <si>
    <t>3) Please check that you are comparing the indicator calculator values to the correct year in CAHMPAS.</t>
  </si>
  <si>
    <t>4) If after all of these checks there are still differences, please email us with your findings at CAH.finance@schsr.unc.edu.</t>
  </si>
  <si>
    <t>Improving our efforts begins with you</t>
  </si>
  <si>
    <t xml:space="preserve">In order to improve our work for the next year, we would greatly appreciate receiving any feedback. There is a place to provide </t>
  </si>
  <si>
    <t>feedback on the website. We look forward to hearing your thoughts.</t>
  </si>
  <si>
    <t>Comparison columns on the Indicator Calculator sheet show 2024 U.S. CAH medians (from the April 2026 State Medians Report) and benchmarks from the May 2025 CAHMPAS Technical Bulletin / New Indicators catalog. Benchmark blank = no benchmark (use state/national median). COVID-19 PHE indicators are not included in this calculator.</t>
  </si>
  <si>
    <t>Indicator</t>
  </si>
  <si>
    <t>FinancialIndicatorString</t>
  </si>
  <si>
    <t>Definition</t>
  </si>
  <si>
    <t>McareCostReport</t>
  </si>
  <si>
    <t>Interpretation</t>
  </si>
  <si>
    <t>DataQualityExclusion</t>
  </si>
  <si>
    <t>Domain</t>
  </si>
  <si>
    <t>Ordinality</t>
  </si>
  <si>
    <t>totmarg</t>
  </si>
  <si>
    <t>Net income / Total revenue</t>
  </si>
  <si>
    <t>Worksheet G-3, line 29 / Worksheet G-3, lines 3 + 25</t>
  </si>
  <si>
    <t>Total Margin measures the control of expenses relative to revenues. A positive value indicates total expenses are less than total revenues (a profit). Very high positive values may indicate higher patient volumes, which drive down the cost per unit of service. A negative value indicates total expenses are greater than total revenues (a loss). Very high negative values may indicate financial difficulty.</t>
  </si>
  <si>
    <t>For hospitals with total revenues less than or equal to one or with total margin values greater than or less than 100%/-100%, indicator values were set to missing.</t>
  </si>
  <si>
    <t>Profitability</t>
  </si>
  <si>
    <t>higher</t>
  </si>
  <si>
    <t>cashflomarg</t>
  </si>
  <si>
    <t>Net income - Contributions, investments and appropriations +
Depreciation expense + Interest expense
/
Net patient revenue + Other income -
Contributions, investments and appropriations</t>
  </si>
  <si>
    <t>Worksheet G-3, line 29 - (6 +  7 + 23) +
Worksheet A, col. 3, line 1 + 2 + 113
/
Worksheet G-3, line 3 + 25 -(6 + 7 + 23)</t>
  </si>
  <si>
    <t>Cash Flow Margin measures the cash inflow per dollar of revenue from providing patient care services. A positive value indicates cash outflows are less than cash inflows. A negative value indicates cash outflows are greater than cash inflows.</t>
  </si>
  <si>
    <t>There may be variations in non-cash items included in net income. For hospitals with net patient revenue plus other income plus contributions, investments, and appropriations less than or equal to one,or cash flow margin values greater than or less than 100%/-100%, indicator values were set to missing.</t>
  </si>
  <si>
    <t>roe</t>
  </si>
  <si>
    <t>Net income / Net assets</t>
  </si>
  <si>
    <t>Worksheet G-3, line 29 / Worksheet G, col. 1-4, line 59</t>
  </si>
  <si>
    <t>Return on Equity measures the net income generated by equity investment (net assets). In a not-for-profit entity, the equity represents the sum of federal, state, and local grants, contributions, and the accumulated earnings of the hospital. A positive value indicates net income was generated by equity investment. Very high positive values may indicate an opportunity for debt financing. A negative value indicates a net loss was generated by equity investment. Very high negative values may indicate financial difficulty.</t>
  </si>
  <si>
    <t>The real equity of a hospital may not be reflected in its net assets if it is part of a larger system. For hospitals with net assets of less than or equal to one or return on equity values greater than or less than 100%/-100%, indicator values were set to missing.</t>
  </si>
  <si>
    <t>opmarg</t>
  </si>
  <si>
    <t>Net patient revenue + Other revenue - Total operating expenses / Net patient revenue + Other revenue</t>
  </si>
  <si>
    <t>Worksheet G-3 (Line 3 +  Lines 8 to 22 + Line 24 - Line 4) / Worksheet G-3 (Line 3 + (Lines 8 to 22) + Line 24 )</t>
  </si>
  <si>
    <t>Operating Margin measures the control of operating expenses relative to operating revenue (net patient and other revenue). A positive value indicates operating expenses are less than operating revenue (an operating profit). Very high positive values may indicate higher patient volumes, which drive down the cost per unit of service. A negative value indicates operating expenses are greater than operating revenues (an operating loss). Very high negative values may indicate financial difficulty.</t>
  </si>
  <si>
    <t>Operating margin can be calculated in different ways. Given the data constraints of the Medicare Cost Report, the definition used in this report is the best match between operating revenues and operating expenses. For a full explanation, see Flex Monitoring Team Briefing Paper 17: Differences in Measurement of Operating Margin (FMT Briefing Paper Number 17).  For hospitals with net patient revenue plus other revenue less than or equal to one or operating margin values greater than or less than 100%/-100%, indicator values were set to missing.</t>
  </si>
  <si>
    <t>curratio</t>
  </si>
  <si>
    <t>Current assets / Current liabilities</t>
  </si>
  <si>
    <t>Worksheet G, col. 1-4, line 11 / Worksheet G, col. 1-4, line 45</t>
  </si>
  <si>
    <t>Current Ratio measures the number of times short-term obligations can be paid using short-term assets. A value greater than 1.0 indicates current assets are greater than current liabilities. Very high values may indicate underinvestment in longer-term assets that usually yield higher returns. A value less than 1.0 indicates current assets are less than current liabilities. Very low values may indicate financial difficulty.</t>
  </si>
  <si>
    <t xml:space="preserve">There may be variations in the classification of investments as either current or long-term. For hospitals with current assets or current liabilities less than or equal to one, or current ratio values less than zero or greater than 1000, indicator values were set to missing. </t>
  </si>
  <si>
    <t>Liquidity</t>
  </si>
  <si>
    <t>dayscoh</t>
  </si>
  <si>
    <t>Days Cash On Hand</t>
  </si>
  <si>
    <t>Cash + Temporary investments + Investments / (Total - Depreciation) / Days in period</t>
  </si>
  <si>
    <t>Worksheet G, col. 1-4, lines 1 + 2 + 31 / (Worksheet A, col. 3, line 200 - 1 - 2) / Days in period</t>
  </si>
  <si>
    <t>Days Cash on Hand measures the number of days an organization could operate if no cash was collected or received. A low value indicates only a few days of cash on hand. Very low values may indicate financial difficulty. A high value indicates many days of cash on hand. Very high values may indicate under-investment in longer-term assets that usually yield higher returns. Days Cash on Hand is calculated at fiscal year-end, which does not reflect uneven cash flows throughout the year.</t>
  </si>
  <si>
    <t>For hospitals with cash plus temporary investments plus investments, or total expenses minus depreciation divided by days in period that are less than or equal to one, or days cash on hand values greater than 1000, indicator values were set to missing. Investments may include restricted amounts leading to an overestimate of Days Cash on Hand.</t>
  </si>
  <si>
    <t>daysrevinar</t>
  </si>
  <si>
    <t>Days in Net Accounts Receivable</t>
  </si>
  <si>
    <t>Net patient accounts receivable / (Net patient revenue / Days in period)</t>
  </si>
  <si>
    <t>Worksheet G, col. 1, line 4 - | Worksheet G, col. 1, line 6| / Worksheet G-3, line 3 / Days in period</t>
  </si>
  <si>
    <t>Days Net Revenue in Accounts Receivable measures the number of days that it takes an organization, on average, to collect its receivables. A high value indicates many days to collect receivables. Very high values may indicate a need to review collection policies and procedures. A low value indicates only a few days to collect receivables and may indicate a more efficient system for processing accounts receivable, higher Medicare and Medicaid payer mix, offering of long-term care services, or some combination.</t>
  </si>
  <si>
    <t xml:space="preserve">For hospitals with net patient accounts receivable or net patient revenue less than or equal to one, or with days in net accounts receivable values greater than 365, indicator values were set to missing.  </t>
  </si>
  <si>
    <t>lower</t>
  </si>
  <si>
    <t>eqfinanc</t>
  </si>
  <si>
    <t>Net assets / Total assets</t>
  </si>
  <si>
    <t>Worksheet G, col. 1-4, line 59 / Worksheet G, col. 1-4, line 36</t>
  </si>
  <si>
    <t>Equity Financing measures the percentage of total assets financed by equity. In a not-for-profit entity, equity represents the sum of federal  and local grants, contributions, and the accumulated earnings of the hospital. A value greater than 50 percent indicates that more of the assets are financed by equity than by debt. Very high values may indicate opportunities for debt financing. A value less than 50 percent indicates that more of the assets are financed by debt than by equity. Very low values may indicate exposure to financial risk because debt service is a fixed charge.</t>
  </si>
  <si>
    <t>The real equity of a hospital may not be reflected in its net assets if it is part of a larger system. For hospitals with total assets less than or equal to one, or equity financing values greater than 100%, indicator values were set to missing.</t>
  </si>
  <si>
    <t>Capital Structure</t>
  </si>
  <si>
    <t>debtsercov</t>
  </si>
  <si>
    <t>Debt Service Coverage</t>
  </si>
  <si>
    <t>Net income + Depreciation + Interest expense / Notes and loans payable (short term) * (365 / Days in period) + Interest expense</t>
  </si>
  <si>
    <t>Worksheet G-3, line 29 + Worksheet A, col. 3, lines 1 + 2 + 113 / Worksheet G, col. 1-4, line 40 * (365 / Days in period) + Worksheet A, col. 3, line 113</t>
  </si>
  <si>
    <t>Debt Service Coverage measures the cash inflow per dollar of principal payments and interest expense. A positive value greater than 1.0 indicates cash flow greater than current fixed charge payments. Very high positive values may indicate an opportunity for debt financing. A positive value less than 1.0 or a negative value indicates cash flow less than current fixed charge payments. Very low values may signal a need to reassess debt policies. Refinancing may be an option if interest rates are lower in the current period than when the original debt financing occurred.</t>
  </si>
  <si>
    <t>For hospitals with notes and short-term loans payable plus interest expense less than or equal to one, or debt service coverage values less than -1000 or greater than 1000, indicator values were set to missing.</t>
  </si>
  <si>
    <t>longtermd2c</t>
  </si>
  <si>
    <t>Long-term debt / Long-term debt + Net assets</t>
  </si>
  <si>
    <t>Worksheet G, col. 1-4, line 40 + 50 / Worksheet G, col. 1-4, line 40 + 50 + 59</t>
  </si>
  <si>
    <t>Long-Term Debt to Capitalization measures the percentage of total capital that is debt. A value greater than 50 percent indicates that a majority of capital is debt. Very high values may indicate exposure to financial risk because debt service is a fixed charge. A value less than 50 percent indicates that the majority of capital is equity. Very low values may indicate opportunities for debt financing.</t>
  </si>
  <si>
    <t xml:space="preserve">Other long-term liabilities may include some items that do not relate to debt, such as deferred compensation. The real equity of a hospital may not be reflected in its net assets if it is part of a larger system. For hospitals with net assets of $1 or less, negative long-term debt, or long-term debt to capitalization values greater than 100%, indicator values were set to missing.  </t>
  </si>
  <si>
    <t xml:space="preserve">Other long-term liabilities may include some items that do not relate to debt, such as deferred compensation. The real equity of a hospital may not be reflected in its net assets if it is part of a larger system. For hospitals with net assets of less than or equal to one, negative long-term debt, or long-term debt to capitalization values greater than 100%, indicator values were set to missing.  </t>
  </si>
  <si>
    <t>outpt2totchg</t>
  </si>
  <si>
    <t>Outpatient Revenues to Total Revenues</t>
  </si>
  <si>
    <t>Total outpatient revenue / Total patient revenue</t>
  </si>
  <si>
    <t>Worksheet G-2, col. 2, line 28 / Worksheet G-2, col. 3, line 28</t>
  </si>
  <si>
    <t>Outpatient Revenues to Total Revenues measures the percentage of total revenues that is for outpatient services (including, for example, Rural Health Clinics, free-standing clinics, and home health clinics). A value greater than 50 percent indicates that the majority of total patient revenues is for outpatient services. A value less than 50 percent indicates that the majority of total patient revenues are for inpatient services.</t>
  </si>
  <si>
    <t>For hospitals with outpatient revenue or total revenue less than or equal to one, or outpatient revenues to total revenues values greater than 100%, indicator values were set to missing.</t>
  </si>
  <si>
    <t>ptdeduct</t>
  </si>
  <si>
    <t>Contractual allowances + Discounts / Gross total patient revenue</t>
  </si>
  <si>
    <t>Worksheet G-3, line 2 / Worksheet G-3, line 1</t>
  </si>
  <si>
    <t>Patient Deductions measures the allowances and discounts per dollar of total patient revenue. A high value indicates higher average discounts and/or allowances. Higher values may result from higher volume of services provided, higher rate structures, or higher penetration of managed care contracts. A low value indicates lower average discounts and/or allowances. Lower values may result from lower volume of services provided, lower rate structures, or less penetration of managed care contracts.</t>
  </si>
  <si>
    <t xml:space="preserve">For hospitals with total discounts and allowances or total patient revenue less than or equal to one, or patient deductions values greater than 100%, indicator values were set to missing.  </t>
  </si>
  <si>
    <t>inptpaymix</t>
  </si>
  <si>
    <t>Medicare inpatient days / Total inpatient days - Nursery bed days - NF swing bed days</t>
  </si>
  <si>
    <t>Worksheet S-3, col. 6, line 14 / Worksheet S-3, col. 8, line 14 - 6 - 13</t>
  </si>
  <si>
    <t>Medicare Inpatient Payer Mix measures the percentage of total inpatient days that is provided to Medicare patients. A value greater than 50 percent indicates that the majority of inpatient days is for Medicare patients. Very high values may indicate lack of financial diversification due to high dependence on Medicare reimbursement. A value less than 50 percent indicates that the majority of inpatient days are for Medicaid, privately insured, and other patients.</t>
  </si>
  <si>
    <t xml:space="preserve">For hospitals with Medicare inpatient days or total inpatient days minus nursery bed days minus NF swing bed days is less than or equal to one, or Medicare inpatient payer mix values greater than 100%, the indicator values were set to missing.  </t>
  </si>
  <si>
    <t>outptpaymix</t>
  </si>
  <si>
    <t>Hospital outpatient Medicare charges / Hospital total outpatient charges</t>
  </si>
  <si>
    <t>Worksheet D, Part V, Title XVIII, (Hospital), col. 2-4, line 202 / Worksheet C, Part I, col. 7, line 200 - (88 + 89 + 94 to 117)</t>
  </si>
  <si>
    <t>Hospital Medicare Outpatient Payer Mix measures the percentage of total outpatient charges that is for Medicare patients. A value greater than 50 percent indicates that the majority of outpatient charges is for Medicare patients. Very high values may indicate lack of financial diversification due to high dependence on Medicare reimbursement. A value less than 50 percent indicates that the majority of outpatient charges are for Medicaid, privately insured, and other patients.</t>
  </si>
  <si>
    <t>For hospitals with Medicare outpatient charges or total outpatient charges less than or equal to one, or Hospital Medicare outpatient payer mix values greater than 100%, the indicator values were set to missing.  Pre-conversion data were suppressed because PPS revenue is not comparable to cost-based revenue. The numerator for this indicator excludes Medicare Provider-Based Rural Health Clinic (PBRHC) charges. Since a PBRHC has a separate provider number(s), PBRHC charges are removed from the denominator.</t>
  </si>
  <si>
    <t>mcoutcost2chg</t>
  </si>
  <si>
    <t>100* Hospital Medicare outpatient costs
/
Hospital Medicare outpatient charges</t>
  </si>
  <si>
    <t>100*Worksheet D, Part V, Title XVIII, (Hospital), col. 5-7, line 202 / Worksheet D, Part V, Title XVIII, (Hospital), col. 2-4, line 202</t>
  </si>
  <si>
    <t>Hospital Medicare Outpatient Cost to Charge measures the outpatient Medicare costs per dollar of Medicare outpatient charges. A value less than 50 indicates that Medicare outpatient costs are less than one half of Medicare outpatient charges. Very low values may indicate patient volume is relatively high, gross charges are relatively high, costs are relatively low, or some combination of these factors. A value greater than 50 indicates that Medicare outpatient costs are greater than one half of Medicare outpatient charges. Very high values may indicate low volume, an inadequate rate structure, an opportunity to review operating costs, or some combination.</t>
  </si>
  <si>
    <t>Hospitals in states with rate regulation may have higher values than those hospitals in non-rate regulated states. For hospitals with Medicare outpatient costs or Medicare outpatient charges less than or equal to one, or Medicare outpatient cost to charge values greater than 2, indicator values were set to missing. Pre-conversion data were suppressed because PPS revenue is not comparable to cost-based revenue. For CAHs with rural health clinics, the denominator is accurate but the numerator excludes RHC Medicare charges for outpatients. Therefore, the indicator is underestimated for CAHs with RHCs.</t>
  </si>
  <si>
    <t>mcarerev2days</t>
  </si>
  <si>
    <t>Medicare Acute Inpatient Cost Per Day</t>
  </si>
  <si>
    <t>Medicare acute inpatient cost / Medicare inpatient days (excluding HMO)</t>
  </si>
  <si>
    <t>Worksheet D-1 Part 2, Line 49 / Worksheet S-3, col. 6, line 1</t>
  </si>
  <si>
    <t>Medicare Acute Inpatient Cost per Day measures the average daily cost of a Medicare acute inpatient. Skilled nursing facility (SNF) days are excluded. A high value indicates a high acute inpatient cost per day for Medicare patients. A low value indicates a low acute inpatient cost per day for Medicare patients. Medicare Acute Inpatient Cost per Day is influenced by facility occupancy rates, utilization of services, and the ability to manage costs.</t>
  </si>
  <si>
    <t>For hospitals with Medicare acute inpatient cost or Medicare inpatient days (excluding HMO) less than or equal to one, or Medicare acute inpatient cost per day values less than $1000 or greater than $20,000, indicator values were set to missing. Pre-conversion data were suppressed because PPS revenue is not comparable to cost-based revenue.</t>
  </si>
  <si>
    <t>salpertot</t>
  </si>
  <si>
    <t>Salaries to Net Patient Revenue</t>
  </si>
  <si>
    <t>Salary expense / Net patient revenue</t>
  </si>
  <si>
    <t>Worksheet A, col. 1, line 200 / Worksheet G-3, line 3</t>
  </si>
  <si>
    <t>Salaries to Net Patient Revenue measures the percentage of net patient revenue that is labor costs. A value greater than 50 percent indicates that the majority of net patient revenue is for salaries. Very high values may indicate labor intensive organizations, employment of medical staff, or old plant and equipment. A value less than 50 percent indicates that the majority of net patient revenue is for supplies, equipment, and other expenses. Very low values may indicate capital-intensive organizations or new plant and equipment.</t>
  </si>
  <si>
    <t>For hospitals with salary expense or net patient revenue less than or equal to one, or salaries to net patient revenue values greater than 100%, indicator values were set to missing.</t>
  </si>
  <si>
    <t>plantage</t>
  </si>
  <si>
    <t>Accumulated depreciation / Depreciation expense * (365 / Days in period)</t>
  </si>
  <si>
    <t>Worksheet G, col. 1-4, line 14 + 16 + 18 + 20 + 22 + 24 + 26 + 28 / Worksheet A, col. 3, line (1 + 2) * ( 365 / Days in period)</t>
  </si>
  <si>
    <t>Average Age of Plant measures the average accounting age in years of the fixed assets of an organization. It may differ from the average chronological age because of depreciation practices. Higher values indicate greater amounts of older assets. Very high values may indicate a need for fixed asset replacement. Lower values indicate greater amounts of newer assets. Very low values may indicate a new building or recent replacement of fixed assets.</t>
  </si>
  <si>
    <t>For hospitals with depreciation expense or accumulated depreciation less than or equal to one, or average age of plant values greater than 50, indicator values were set to missing.</t>
  </si>
  <si>
    <t>fteperbed</t>
  </si>
  <si>
    <t>FTEs per Adjusted Occupied Bed</t>
  </si>
  <si>
    <t>Number of FTEs / (Inpatient days - NF swing days - Nursery days) * (Total patient revenue / (Total inpatient revenue - inpatient NF revenue - Other LTC revenue)) / Days in period</t>
  </si>
  <si>
    <t>Worksheet S-3, col.10, line 27 / (Worksheet S-3, col. 8, line 14 + 16 + 17 - 6 - 13) * [Worksheet G-2, col. 3, line 28 / (Worksheet G-2, col. 1, line 28 - 6 - 8 - 9)] / Days in Period</t>
  </si>
  <si>
    <t>FTEs per Adjusted Occupied Bed measures the number of full-time employees per each occupied acute care bed. A high value indicates many employees per bed. Very high values may indicate low volume and a potential opportunity to evaluate staff productivity. A low value indicates a few employees per bed. Very low values may indicate high volume or a high level of staff productivity.</t>
  </si>
  <si>
    <t>For hospitals with number of FTEs or adjusted occupied beds less than or equal to one, or FTEs per adjusted occupied bed values greater than 30, indicator values were set to missing. Indicator values for CAHs that provide long-term care may be influenced by the size of the long-term care facility relative to the overall hospital operation.</t>
  </si>
  <si>
    <t>avgsal2fte</t>
  </si>
  <si>
    <t>Salary expense / Number of FTEs</t>
  </si>
  <si>
    <t>Worksheet A, col. 1, line 200 / Worksheet S-3, col. 10, line 27</t>
  </si>
  <si>
    <t>Average Salary per FTE measures the price and mix of labor. A high value indicates that a hospital pays above average wages / salaries and/or employs relatively more high-skill occupations and/or experienced staff. A low value indicates that a hospital pays below average wages / salaries and / or employs relatively fewer  high skill occupations and/or experienced staff.</t>
  </si>
  <si>
    <t>For hospitals with salary expense or number of FTEs less than or equal to one, or average salary per FTE values less than $20,000 or greater than $120,000, indicator values were set to missing.</t>
  </si>
  <si>
    <t>swingadc</t>
  </si>
  <si>
    <t>Average Daily Census Swing-SNF</t>
  </si>
  <si>
    <t>Inpatient swing bed SNF days / Days in period</t>
  </si>
  <si>
    <t>Worksheet S-3, col. 8, line 5 / Days in period</t>
  </si>
  <si>
    <t>Average Daily Census Swing-SNF measures the average number of swing-SNF patients per day. A high value indicates a high average number of swing-SNF patients. A low value indicates a low average number of swing-SNF patients. Average Daily Census Swing-SNF is influenced by the number of acute care beds available.</t>
  </si>
  <si>
    <t xml:space="preserve">For hospitals that were not licensed to maintain swing beds, had negative inpatient swing SNF days, days in period less than or equal to 360, or had average daily census - swing SNF values greater than 25, indicator values were set to missing. </t>
  </si>
  <si>
    <t>acuteadc</t>
  </si>
  <si>
    <t>Inpatient acute care bed days / Days in period</t>
  </si>
  <si>
    <t>Worksheet S-3, col. 8, line 14 - 5 - 6 - 13 / Days in Period</t>
  </si>
  <si>
    <t>Average Daily Census - Acute measures the average number of acute care patients per day. A high value indicates a high average number of acute care patients. A low value indicates a low average number of acute care patients. Average Daily Census Acute is influenced by the number of acute care beds available.</t>
  </si>
  <si>
    <t>For hospitals with acute inpatient days less than or equal to zero, days in period less than or equal to 360, or average daily census acute values greater than 25, indicator values were set to missing.</t>
  </si>
  <si>
    <t>fdicat</t>
  </si>
  <si>
    <t>Financial Distress Index</t>
  </si>
  <si>
    <t xml:space="preserve">The FDI uses a hospital's financial performance, government reimbursement, organizational traits, and market characteristics to predict the relative risk of rural hospital financial distress two years hence. It says that, in comparison with other rural hospitals, a hospital is at:
1 = lowest risk of financial distress (green)
2 = mid-lowest risk of financial distress (yellow)
3 = mid-highest risk of financial distress (light orange)
4 = highest risk of financial distress (red)highest (lowest) risk of financial distress.
The risk of financial distress is not reported for hospitals with missing cost reports or incomplete data. A change in the risk of financial distress reflects a material change in the financial and / or non-financial measures for a hospital. For more information about the FDI, please visit Using the Updated Financial Distress Index to Describe Relative Risk of Hospital Financial Distress. https://www.shepscenter.unc.edu/download/27219/?tmstv=1729542629 
</t>
  </si>
  <si>
    <t>The FDI measures a hospital's risk of financial hardship and potential closure. Specifically, the FDI model identifies a hospital's relative level of financial distress as lowest, mid-lowest, mid-highest, or highest risk (on a scale of one to four, respectively). Highest risk hospitals (level four) are more likely to close in the next two years, according to The North Carolina Rural Health Research Program. The FDI uses a hospital's financial performance, government reimbursement measures, organizational traits, and market characteristics in determining its risk.</t>
  </si>
  <si>
    <t>Hospital reports with missing data and incomplete cost reports were excluded from the index. Hospitals generally do not see wide variation in FDI values over time, such as a sudden movement from lowest risk to highest risk over the course of a year.</t>
  </si>
  <si>
    <t>Financial Distress</t>
  </si>
  <si>
    <t>daysgrossar</t>
  </si>
  <si>
    <t>Days in Gross Accounts Receivable</t>
  </si>
  <si>
    <t>Gross patient accounts receivable / (Gross patient revenues / Days in Period)</t>
  </si>
  <si>
    <t>Worksheet G, col. 1, line 4 / (Worksheet G-3, line 1 / Days in Period)</t>
  </si>
  <si>
    <t>Days Gross Revenue in Accounts Receivable compared to Days Net Revenue in Accounts Receivable measures revenue cycle performance.  Days gross and net revenues in accounts receivable that are close in value indicate good revenue cycle performance.  Days gross revenue in accounts receivable greater than days net revenue in accounts receivable may indicate that allowances for doubtful accounts (implicit price concessions) require analysis and possible adjustment.</t>
  </si>
  <si>
    <t>For hospitals with gross patient accounts receivable or patient revenue less than or equal to one, or days in gross accounts receivable values greater than 365, indicator values were set to missing.</t>
  </si>
  <si>
    <t>uncomp2totop</t>
  </si>
  <si>
    <t>Uncompensated care</t>
  </si>
  <si>
    <t>Charity care + bad debt/
Total operating expenses</t>
  </si>
  <si>
    <t>Worksheet S-10, line 23 + 29 / Worksheet G-3, line 4</t>
  </si>
  <si>
    <t>Uncompensated care measures charity care and bad debt as a percentage of total operating expenses. A high value indicates a greater percentage of total operating expenses for which no patient or third-party payment was received. Higher values may result from higher rates of un-insured and under-insured patients, prevalence of high-deductible health plans among patients, and other payment factors. A low value indicates a lower
percentage of total operating expenses for which no payment was received.</t>
  </si>
  <si>
    <t>There is substantial variation in reporting of hospital charity care and bad debt.  For hospitals with operating expenses or charity care plus bad debt that are less than or equal to one, or uncompensated care values greater than 100%, indicator values were set to missing.</t>
  </si>
  <si>
    <t>mcaid2totchg</t>
  </si>
  <si>
    <t>Medicaid payer mix</t>
  </si>
  <si>
    <t>Medicaid charges / 
Total patient charges</t>
  </si>
  <si>
    <t>Worksheet S-10, Line 6 / 
Worksheet C, Part 1, Line 200, column 8</t>
  </si>
  <si>
    <t>Medicaid payer mix measures the percentage of total patient charges for Medicaid patients. A value greater than 50 percent indicates that the majority of total patient charges is for Medicaid patients. Very high values may indicate lack of financial diversification due to high dependence on Medicaid reimbursement. A value less than 50 percent indicates that the majority of patient charges is not from Medicaid beneficiaries, but from patients with other forms of health insurance. It is important to note that total charges vary by payer and actual payments are not always the same percentage of charges for all payers.</t>
  </si>
  <si>
    <t>For hospitals with Medicaid charges or total patient charges less than or equal to one, indicator values were set to missing.</t>
  </si>
  <si>
    <t>exp_1yr_chg</t>
  </si>
  <si>
    <t>1-Year change in operating expenses</t>
  </si>
  <si>
    <t>[Operating expenses (year t) - Operating expenses (year t-1)] / Operating expenses (year t-1)</t>
  </si>
  <si>
    <t>[Worksheet G _ 3, line 4 (year t)] _ [Worksheet G _ 3, line 4 (year t _ 1)]/[Worksheet G _ 3, line 4 (year t _ 1)]</t>
  </si>
  <si>
    <t>1-year Change in Operating Expenses measures the 1-year percentage change in operating expenses.  Positive values indicate increases in operating expenses over a 1-year time period.  Growth in operating expenses less than growth in operating revenues results in greater profitability as measured by operating margin.  Growth in operating expenses greater than growth in operating revenues results in lower profitability.</t>
  </si>
  <si>
    <t>For hospitals with operating expenses less than or equal to one (denominator), indicator values were set to missing.</t>
  </si>
  <si>
    <t>rev_1yr_chg</t>
  </si>
  <si>
    <t>1-Year change in operating revenue</t>
  </si>
  <si>
    <t xml:space="preserve">[Operating revenue (year t) - Operating revenue (year t-1)] / Operating revenue (year t-1) </t>
  </si>
  <si>
    <t>[Worksheet G _ 3, line 3 + (8 to 22) + 24 (year t)] _ [Worksheet G _ 3, line 3 + (8 to 22) + 24 (year t _ 1)]/[Worksheet G _ 3, line 3 + (8 to 22) + 24 (year t _ 1)]</t>
  </si>
  <si>
    <t>1-year Change in Operating Revenue measures the 1-year percentage change in operating revenue.  Positive values indicate increases in operating revenue over a 1-year time period.  Growth in operating revenue greater than growth in operating expenses results in higher profitability as measured by operating margin.  Growth in operating revenue less than growth in operating expenses results in lower profitability.</t>
  </si>
  <si>
    <t>For hospitals with operating revenue less than or equal to one (denominator), indicator values were set to missing.</t>
  </si>
  <si>
    <t>exp_3yr_chg</t>
  </si>
  <si>
    <t>3-Year change in operating expenses</t>
  </si>
  <si>
    <t xml:space="preserve">[Operating expenses (year t) - Operating expenses (year t-3)] / Operating expenses (year t-3) </t>
  </si>
  <si>
    <t>[Worksheet G _ 3, line 4 (year t)] _ [Worksheet G _ 3, line 4 (year t _ 3)]/[Worksheet G _ 3, line 4 (year t _ 3)]</t>
  </si>
  <si>
    <t>3-year Change in Operating Expenses measures the 3-year percentage change in operating expenses.  Positive values indicate increases in operating expenses over a 3-year time period.  Growth in operating expenses less than growth in operating revenues results in greater profitability as measured by operating margin.  Growth in operating expenses greater than growth in operating revenues results in lower profitability.</t>
  </si>
  <si>
    <t>rev_3yr_chg</t>
  </si>
  <si>
    <t>3-Year change in operating revenue</t>
  </si>
  <si>
    <t xml:space="preserve">[Operating revenue (year t) - Operating revenue (year t-3)] / Operating revenue (year t-3) </t>
  </si>
  <si>
    <t>[Worksheet G _ 3, line 3 + (8 to 22) + 24 (year t)] _ [Worksheet G _ 3, line 3 + (8 to 22) + 24 (year t _ 3)]/[Worksheet G _ 3, line 3 + (8 to 22) + 24 (year t _ 3)]</t>
  </si>
  <si>
    <t>3-year Change in Operating Revenue measures the 3-year percentage change in operating revenue.  Positive values indicate increases in operating revenue over a 3-year time period.  Growth in operating revenue greater than growth in operating expenses results in higher profitability as measured by operating margin.  Growth in operating revenue less than growth in operating expenses results in lower profitability.</t>
  </si>
  <si>
    <t>g3_c1_99</t>
  </si>
  <si>
    <t>COVID-19 PHE funding</t>
  </si>
  <si>
    <t xml:space="preserve">Aggregate revenue received for COVID-19 public health emergency (PHE) funding </t>
  </si>
  <si>
    <t>Worksheet G-3, Line 24.50 + Lines 24.51- 24.60.</t>
  </si>
  <si>
    <t xml:space="preserve">COVID-19 PHE funding is the aggregate revenue received for COVID-19 public health emergency (PHE) funding including 1) provider relief fund (PRF) and Small Business Association Loan Forgiveness amounts, and 2) any other COVID-19 related funding such as payroll retention credits and state emergency relief funds. </t>
  </si>
  <si>
    <t>None</t>
  </si>
  <si>
    <t>COVID-19 PHE Funding</t>
  </si>
  <si>
    <t>covid2netptrev</t>
  </si>
  <si>
    <t>COVID-19 PHE funding to operating revenue</t>
  </si>
  <si>
    <t>COVID-19 PHE funding / Net patient revenue + other revenue</t>
  </si>
  <si>
    <t>Worksheet G-3, Line 24.50 + Lines 24.51- 24.60 /  Worksheet G-3 (Line 3 + (Lines 8 to 22) + Line 24 )</t>
  </si>
  <si>
    <t xml:space="preserve">COVID-19 PHE funding to operating revenue measure COVID-19 PHE funding as a percentage of operating revenue.  </t>
  </si>
  <si>
    <t>For hospitals with net patient revenue and other revenue that sum to non-positive values or COVID-19 PHE funding to operating revenue greater than or less than 100%/-100%, indicator values were set to missing.</t>
  </si>
  <si>
    <t>fdi_index_year</t>
  </si>
  <si>
    <t>FDI Index Year</t>
  </si>
  <si>
    <t>The year of data used to create the FDI category.</t>
  </si>
  <si>
    <t>NA</t>
  </si>
  <si>
    <t>The index year = t. FDI categories are predicted two years in the future using year t as a start.</t>
  </si>
  <si>
    <t>fdi_prediction_year</t>
  </si>
  <si>
    <t>FDI Prediction Year</t>
  </si>
  <si>
    <t>The year for which FDI is predicted (two years after the index year).</t>
  </si>
  <si>
    <t xml:space="preserve"> The index year + 2= the FDI prediction year. For example index year 2021 + 2 = 2023 prediction year.</t>
  </si>
  <si>
    <t>netptrev</t>
  </si>
  <si>
    <t>Net patient revenue</t>
  </si>
  <si>
    <t>Total patient revenue minus deductions</t>
  </si>
  <si>
    <t>Worksheet G-3, line 3</t>
  </si>
  <si>
    <t>Net patient revenue (NPR) is the payments received for patient services after contractual allowances and discounts. NPR helps managers determine if the hospital is generating enough revenue to cover operating expenses. It allows for comparison of financial performance against other hospitals of similar size and historical facility data to ensure long-term stability and capacity for growth.</t>
  </si>
  <si>
    <t>For hospitals with net patient revenue less than or equal to one, indicator values were set to missing.</t>
  </si>
  <si>
    <t>rev2adjdis</t>
  </si>
  <si>
    <t>Net patient rev per adjusted discharge</t>
  </si>
  <si>
    <t>Net Patient Revenue / Adjusted Patient Discharges</t>
  </si>
  <si>
    <t>Worksheet G-3, line 3 / [Worksheet S-3, part 1, col. 15, line 14 * (Worksheet G-3, line 3 / Worksheet G-2, parts I&amp;II, col. 1, line 28)]</t>
  </si>
  <si>
    <t>Net patient revenue per adjusted discharge is the average payment per patient. Adjusted discharges account for both inpatient and outpatient volume.  A higher value indicates that a hospital is generating more revenue per unit of service, generally reflecting improved profitability, a better payer mix (more commercial, less government), or increased case complexity/intensity.  A lower value indicates lower reimbursements, treating less severe cases, or facing high volumes of uncompensated care.</t>
  </si>
  <si>
    <t>For hospitals with net patient revenue, inpatient revenue, or total discharges less than or equal to one, indicator values were set to missing.</t>
  </si>
  <si>
    <t>Operations/ Other</t>
  </si>
  <si>
    <t>Missing data sentinel</t>
  </si>
  <si>
    <t>-999 = missing (see New Indicators Missing data sheet)</t>
  </si>
  <si>
    <t>Benchmark note</t>
  </si>
  <si>
    <t>Benchmark = 0 means no benchmark; use state/national median instead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</si>
</sst>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quot;$&quot;#,##0"/>
  </numFmts>
  <fonts count="10" x14ac:knownFonts="1">
    <font>
      <sz val="10"/>
      <name val="Arial"/>
    </font>
    <font>
      <sz val="10"/>
      <name val="Arial"/>
      <family val="2"/>
    </font>
    <font>
      <b/>
      <sz val="10"/>
      <name val="Arial"/>
      <family val="2"/>
    </font>
    <font>
      <sz val="10"/>
      <name val="Times New Roman"/>
      <family val="1"/>
    </font>
    <font>
      <b/>
      <u/>
      <sz val="10"/>
      <name val="Arial"/>
      <family val="2"/>
    </font>
    <font>
      <sz val="10"/>
      <color indexed="8"/>
      <name val="Arial"/>
      <family val="2"/>
    </font>
    <font>
      <b/>
      <sz val="10"/>
      <color rgb="FFFF0000"/>
      <name val="Arial"/>
      <family val="2"/>
    </font>
    <font>
      <b/>
      <sz val="20"/>
      <name val="Arial"/>
      <family val="2"/>
    </font>
    <font>
      <sz val="10"/>
      <color rgb="FFFF0000"/>
      <name val="Arial"/>
      <family val="2"/>
    </font>
    <font>
      <b/>
      <sz val="10"/>
      <name val="Arial"/>
      <family val="2"/>
    </font>
  </fonts>
  <fills count="8">
    <fill>
      <patternFill patternType="none"/>
    </fill>
    <fill>
      <patternFill patternType="gray125"/>
    </fill>
    <fill>
      <patternFill patternType="solid">
        <fgColor indexed="15"/>
        <bgColor indexed="64"/>
      </patternFill>
    </fill>
    <fill>
      <patternFill patternType="solid">
        <fgColor indexed="13"/>
        <bgColor indexed="64"/>
      </patternFill>
    </fill>
    <fill>
      <patternFill patternType="solid">
        <fgColor indexed="22"/>
        <bgColor indexed="64"/>
      </patternFill>
    </fill>
    <fill>
      <patternFill patternType="solid">
        <fgColor indexed="9"/>
        <bgColor indexed="64"/>
      </patternFill>
    </fill>
    <fill>
      <patternFill patternType="solid">
        <fgColor rgb="FF00FF00"/>
        <bgColor indexed="64"/>
      </patternFill>
    </fill>
    <fill>
      <patternFill patternType="solid">
        <fgColor rgb="FFD9E1F2"/>
      </patternFill>
    </fill>
  </fills>
  <borders count="14">
    <border>
      <left/>
      <right/>
      <top/>
      <bottom/>
      <diagonal/>
    </border>
    <border>
      <left style="thin">
        <color indexed="22"/>
      </left>
      <right style="thin">
        <color indexed="22"/>
      </right>
      <top style="thin">
        <color indexed="22"/>
      </top>
      <bottom style="thin">
        <color indexed="22"/>
      </bottom>
      <diagonal/>
    </border>
    <border>
      <left style="medium">
        <color auto="1"/>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style="thin">
        <color indexed="22"/>
      </left>
      <right style="thin">
        <color indexed="22"/>
      </right>
      <top style="thin">
        <color indexed="22"/>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bottom style="thin">
        <color indexed="64"/>
      </bottom>
      <diagonal/>
    </border>
    <border>
      <left/>
      <right/>
      <top style="thin">
        <color indexed="64"/>
      </top>
      <bottom/>
      <diagonal/>
    </border>
    <border>
      <left style="thin">
        <color auto="1"/>
      </left>
      <right style="thin">
        <color auto="1"/>
      </right>
      <top style="thin">
        <color auto="1"/>
      </top>
      <bottom style="thin">
        <color auto="1"/>
      </bottom>
      <diagonal/>
    </border>
  </borders>
  <cellStyleXfs count="3">
    <xf numFmtId="0" fontId="0" fillId="0" borderId="0"/>
    <xf numFmtId="43" fontId="1" fillId="0" borderId="0"/>
    <xf numFmtId="9" fontId="1" fillId="0" borderId="0"/>
  </cellStyleXfs>
  <cellXfs count="60">
    <xf numFmtId="0" fontId="0" fillId="0" borderId="0" xfId="0"/>
    <xf numFmtId="164" fontId="0" fillId="0" borderId="0" xfId="1" applyNumberFormat="1" applyFont="1"/>
    <xf numFmtId="0" fontId="2" fillId="0" borderId="0" xfId="0" applyFont="1"/>
    <xf numFmtId="0" fontId="0" fillId="0" borderId="0" xfId="0" applyAlignment="1">
      <alignment horizontal="center"/>
    </xf>
    <xf numFmtId="0" fontId="2" fillId="0" borderId="0" xfId="0" applyFont="1" applyAlignment="1">
      <alignment horizontal="center"/>
    </xf>
    <xf numFmtId="0" fontId="2" fillId="0" borderId="2" xfId="0" applyFont="1" applyBorder="1" applyAlignment="1">
      <alignment horizontal="center"/>
    </xf>
    <xf numFmtId="43" fontId="1" fillId="0" borderId="0" xfId="1"/>
    <xf numFmtId="0" fontId="3" fillId="0" borderId="0" xfId="0" applyFont="1"/>
    <xf numFmtId="0" fontId="3" fillId="0" borderId="0" xfId="0" applyFont="1" applyAlignment="1">
      <alignment vertical="top"/>
    </xf>
    <xf numFmtId="43" fontId="1" fillId="3" borderId="5" xfId="1" applyFill="1" applyBorder="1"/>
    <xf numFmtId="0" fontId="4" fillId="0" borderId="2" xfId="0" applyFont="1" applyBorder="1"/>
    <xf numFmtId="0" fontId="4" fillId="0" borderId="0" xfId="0" applyFont="1"/>
    <xf numFmtId="0" fontId="5" fillId="0" borderId="0" xfId="0" quotePrefix="1" applyFont="1"/>
    <xf numFmtId="0" fontId="1" fillId="0" borderId="0" xfId="0" applyFont="1" applyAlignment="1">
      <alignment horizontal="center"/>
    </xf>
    <xf numFmtId="0" fontId="1" fillId="0" borderId="0" xfId="0" quotePrefix="1" applyFont="1"/>
    <xf numFmtId="0" fontId="1" fillId="0" borderId="0" xfId="0" applyFont="1"/>
    <xf numFmtId="0" fontId="1" fillId="0" borderId="2" xfId="0" applyFont="1" applyBorder="1"/>
    <xf numFmtId="0" fontId="1" fillId="2" borderId="6" xfId="0" applyFont="1" applyFill="1" applyBorder="1"/>
    <xf numFmtId="0" fontId="2" fillId="2" borderId="6" xfId="0" applyFont="1" applyFill="1" applyBorder="1"/>
    <xf numFmtId="0" fontId="2" fillId="3" borderId="7" xfId="0" applyFont="1" applyFill="1" applyBorder="1"/>
    <xf numFmtId="0" fontId="1" fillId="5" borderId="8" xfId="0" applyFont="1" applyFill="1" applyBorder="1" applyAlignment="1">
      <alignment horizontal="center"/>
    </xf>
    <xf numFmtId="165" fontId="1" fillId="2" borderId="5" xfId="0" applyNumberFormat="1" applyFont="1" applyFill="1" applyBorder="1"/>
    <xf numFmtId="0" fontId="1" fillId="0" borderId="0" xfId="0" quotePrefix="1" applyFont="1" applyAlignment="1">
      <alignment horizontal="center"/>
    </xf>
    <xf numFmtId="16" fontId="1" fillId="0" borderId="0" xfId="0" quotePrefix="1" applyNumberFormat="1" applyFont="1" applyAlignment="1">
      <alignment horizontal="center"/>
    </xf>
    <xf numFmtId="0" fontId="1" fillId="2" borderId="5" xfId="0" applyFont="1" applyFill="1" applyBorder="1"/>
    <xf numFmtId="0" fontId="1" fillId="0" borderId="0" xfId="0" applyFont="1" applyAlignment="1">
      <alignment horizontal="center" wrapText="1"/>
    </xf>
    <xf numFmtId="164" fontId="1" fillId="0" borderId="0" xfId="1" applyNumberFormat="1"/>
    <xf numFmtId="10" fontId="1" fillId="3" borderId="5" xfId="2" applyNumberFormat="1" applyFill="1" applyBorder="1"/>
    <xf numFmtId="0" fontId="1" fillId="3" borderId="5" xfId="2" applyNumberFormat="1" applyFill="1" applyBorder="1"/>
    <xf numFmtId="10" fontId="1" fillId="0" borderId="0" xfId="2" applyNumberFormat="1"/>
    <xf numFmtId="2" fontId="1" fillId="3" borderId="5" xfId="1" applyNumberFormat="1" applyFill="1" applyBorder="1"/>
    <xf numFmtId="0" fontId="1" fillId="3" borderId="5" xfId="1" applyNumberFormat="1" applyFill="1" applyBorder="1"/>
    <xf numFmtId="0" fontId="4" fillId="0" borderId="0" xfId="0" applyFont="1" applyAlignment="1">
      <alignment horizontal="center"/>
    </xf>
    <xf numFmtId="3" fontId="4" fillId="5" borderId="1" xfId="1" applyNumberFormat="1" applyFont="1" applyFill="1" applyBorder="1" applyAlignment="1">
      <alignment horizontal="center"/>
    </xf>
    <xf numFmtId="0" fontId="7" fillId="0" borderId="0" xfId="0" applyFont="1"/>
    <xf numFmtId="0" fontId="1" fillId="3" borderId="3" xfId="0" applyFont="1" applyFill="1" applyBorder="1"/>
    <xf numFmtId="0" fontId="1" fillId="3" borderId="4" xfId="0" applyFont="1" applyFill="1" applyBorder="1"/>
    <xf numFmtId="0" fontId="2" fillId="4" borderId="7" xfId="0" applyFont="1" applyFill="1" applyBorder="1" applyAlignment="1">
      <alignment horizontal="left" vertical="top"/>
    </xf>
    <xf numFmtId="0" fontId="1" fillId="0" borderId="0" xfId="0" applyFont="1" applyAlignment="1">
      <alignment vertical="top"/>
    </xf>
    <xf numFmtId="0" fontId="2" fillId="0" borderId="0" xfId="0" applyFont="1" applyAlignment="1">
      <alignment vertical="top"/>
    </xf>
    <xf numFmtId="0" fontId="1" fillId="0" borderId="0" xfId="0" applyFont="1" applyAlignment="1">
      <alignment vertical="top" wrapText="1"/>
    </xf>
    <xf numFmtId="0" fontId="2" fillId="0" borderId="0" xfId="0" applyFont="1" applyAlignment="1">
      <alignment vertical="top" wrapText="1"/>
    </xf>
    <xf numFmtId="0" fontId="2" fillId="0" borderId="2" xfId="0" applyFont="1" applyBorder="1"/>
    <xf numFmtId="2" fontId="1" fillId="0" borderId="0" xfId="1" applyNumberFormat="1"/>
    <xf numFmtId="2" fontId="1" fillId="3" borderId="9" xfId="1" applyNumberFormat="1" applyFill="1" applyBorder="1"/>
    <xf numFmtId="2" fontId="1" fillId="0" borderId="11" xfId="1" applyNumberFormat="1" applyBorder="1"/>
    <xf numFmtId="16" fontId="1" fillId="0" borderId="0" xfId="0" applyNumberFormat="1" applyFont="1" applyAlignment="1">
      <alignment horizontal="center"/>
    </xf>
    <xf numFmtId="0" fontId="1" fillId="3" borderId="10" xfId="2" applyNumberFormat="1" applyFill="1" applyBorder="1"/>
    <xf numFmtId="43" fontId="1" fillId="3" borderId="10" xfId="1" applyFill="1" applyBorder="1"/>
    <xf numFmtId="0" fontId="1" fillId="0" borderId="0" xfId="0" applyFont="1" applyAlignment="1">
      <alignment horizontal="left"/>
    </xf>
    <xf numFmtId="43" fontId="1" fillId="0" borderId="12" xfId="1" applyBorder="1"/>
    <xf numFmtId="0" fontId="6" fillId="6" borderId="0" xfId="0" applyFont="1" applyFill="1" applyAlignment="1">
      <alignment horizontal="center"/>
    </xf>
    <xf numFmtId="0" fontId="8" fillId="0" borderId="2" xfId="0" applyFont="1" applyBorder="1"/>
    <xf numFmtId="165" fontId="8" fillId="0" borderId="0" xfId="2" applyNumberFormat="1" applyFont="1"/>
    <xf numFmtId="0" fontId="9" fillId="7" borderId="13" xfId="0" applyFont="1" applyFill="1" applyBorder="1"/>
    <xf numFmtId="0" fontId="0" fillId="0" borderId="13" xfId="0" applyBorder="1"/>
    <xf numFmtId="0" fontId="9" fillId="0" borderId="0" xfId="0" applyFont="1"/>
    <xf numFmtId="0" fontId="7" fillId="0" borderId="0" xfId="0" applyFont="1"/>
    <xf numFmtId="0" fontId="0" fillId="0" borderId="0" xfId="0"/>
    <xf numFmtId="0" fontId="0" fillId="0" borderId="0" xfId="0" applyAlignment="1">
      <alignment horizontal="center"/>
    </xf>
  </cellXfs>
  <cellStyles count="3">
    <cellStyle name="Comma" xfId="1" builtinId="3"/>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71"/>
  <sheetViews>
    <sheetView zoomScaleNormal="100" zoomScalePageLayoutView="90" workbookViewId="0">
      <selection activeCell="A3" sqref="A3"/>
    </sheetView>
  </sheetViews>
  <sheetFormatPr defaultColWidth="9.140625" defaultRowHeight="12.75" x14ac:dyDescent="0.2"/>
  <cols>
    <col min="1" max="1" width="111.7109375" style="8" customWidth="1"/>
    <col min="2" max="2" width="9.140625" style="7" customWidth="1"/>
    <col min="3" max="16384" width="9.140625" style="7"/>
  </cols>
  <sheetData>
    <row r="1" spans="1:1" ht="27" customHeight="1" x14ac:dyDescent="0.4">
      <c r="A1" s="34" t="s">
        <v>0</v>
      </c>
    </row>
    <row r="2" spans="1:1" s="15" customFormat="1" ht="12.75" customHeight="1" x14ac:dyDescent="0.2"/>
    <row r="3" spans="1:1" s="15" customFormat="1" ht="12.75" customHeight="1" x14ac:dyDescent="0.2">
      <c r="A3" s="2" t="s">
        <v>2</v>
      </c>
    </row>
    <row r="4" spans="1:1" s="15" customFormat="1" ht="12.75" customHeight="1" thickBot="1" x14ac:dyDescent="0.25"/>
    <row r="5" spans="1:1" s="15" customFormat="1" ht="12.75" customHeight="1" thickBot="1" x14ac:dyDescent="0.25">
      <c r="A5" s="37" t="s">
        <v>146</v>
      </c>
    </row>
    <row r="6" spans="1:1" s="15" customFormat="1" ht="12.75" customHeight="1" x14ac:dyDescent="0.2"/>
    <row r="7" spans="1:1" s="15" customFormat="1" ht="12.75" customHeight="1" x14ac:dyDescent="0.2">
      <c r="A7" s="39" t="s">
        <v>147</v>
      </c>
    </row>
    <row r="8" spans="1:1" s="15" customFormat="1" ht="12.75" customHeight="1" x14ac:dyDescent="0.2">
      <c r="A8" s="40" t="s">
        <v>148</v>
      </c>
    </row>
    <row r="9" spans="1:1" s="15" customFormat="1" ht="12.75" customHeight="1" x14ac:dyDescent="0.2">
      <c r="A9" s="40" t="s">
        <v>149</v>
      </c>
    </row>
    <row r="10" spans="1:1" s="15" customFormat="1" ht="12.75" customHeight="1" x14ac:dyDescent="0.2">
      <c r="A10" s="40"/>
    </row>
    <row r="11" spans="1:1" s="15" customFormat="1" ht="12.75" customHeight="1" x14ac:dyDescent="0.2">
      <c r="A11" s="41" t="s">
        <v>150</v>
      </c>
    </row>
    <row r="12" spans="1:1" s="15" customFormat="1" ht="12.75" customHeight="1" x14ac:dyDescent="0.2">
      <c r="A12" s="40" t="s">
        <v>151</v>
      </c>
    </row>
    <row r="13" spans="1:1" s="15" customFormat="1" ht="12.75" customHeight="1" x14ac:dyDescent="0.2">
      <c r="A13" s="15" t="s">
        <v>152</v>
      </c>
    </row>
    <row r="14" spans="1:1" s="15" customFormat="1" ht="12.75" customHeight="1" x14ac:dyDescent="0.2">
      <c r="A14" s="15" t="s">
        <v>153</v>
      </c>
    </row>
    <row r="15" spans="1:1" s="15" customFormat="1" ht="12.75" customHeight="1" thickBot="1" x14ac:dyDescent="0.25"/>
    <row r="16" spans="1:1" s="15" customFormat="1" ht="12.75" customHeight="1" thickBot="1" x14ac:dyDescent="0.25">
      <c r="A16" s="37" t="s">
        <v>154</v>
      </c>
    </row>
    <row r="17" spans="1:1" s="15" customFormat="1" ht="12.75" customHeight="1" x14ac:dyDescent="0.2"/>
    <row r="18" spans="1:1" s="15" customFormat="1" ht="12.75" customHeight="1" x14ac:dyDescent="0.2">
      <c r="A18" s="41" t="s">
        <v>155</v>
      </c>
    </row>
    <row r="19" spans="1:1" s="15" customFormat="1" ht="12.75" customHeight="1" x14ac:dyDescent="0.2">
      <c r="A19" s="40" t="s">
        <v>156</v>
      </c>
    </row>
    <row r="20" spans="1:1" s="15" customFormat="1" ht="12.75" customHeight="1" x14ac:dyDescent="0.2">
      <c r="A20" s="41"/>
    </row>
    <row r="21" spans="1:1" s="15" customFormat="1" ht="12.75" customHeight="1" x14ac:dyDescent="0.2">
      <c r="A21" s="41" t="s">
        <v>157</v>
      </c>
    </row>
    <row r="22" spans="1:1" s="15" customFormat="1" ht="12.75" customHeight="1" x14ac:dyDescent="0.2">
      <c r="A22" s="40" t="s">
        <v>158</v>
      </c>
    </row>
    <row r="23" spans="1:1" s="15" customFormat="1" ht="12.75" customHeight="1" x14ac:dyDescent="0.2">
      <c r="A23" s="40" t="s">
        <v>159</v>
      </c>
    </row>
    <row r="24" spans="1:1" s="15" customFormat="1" ht="12.75" customHeight="1" x14ac:dyDescent="0.2">
      <c r="A24" s="40"/>
    </row>
    <row r="25" spans="1:1" s="15" customFormat="1" ht="12.75" customHeight="1" x14ac:dyDescent="0.2">
      <c r="A25" s="41" t="s">
        <v>160</v>
      </c>
    </row>
    <row r="26" spans="1:1" s="15" customFormat="1" ht="12.75" customHeight="1" x14ac:dyDescent="0.2">
      <c r="A26" s="40" t="s">
        <v>161</v>
      </c>
    </row>
    <row r="27" spans="1:1" s="15" customFormat="1" ht="12.75" customHeight="1" x14ac:dyDescent="0.2">
      <c r="A27" s="15" t="s">
        <v>162</v>
      </c>
    </row>
    <row r="28" spans="1:1" s="15" customFormat="1" ht="12.75" customHeight="1" x14ac:dyDescent="0.2">
      <c r="A28" s="15" t="s">
        <v>163</v>
      </c>
    </row>
    <row r="29" spans="1:1" s="15" customFormat="1" ht="12.75" customHeight="1" thickBot="1" x14ac:dyDescent="0.25"/>
    <row r="30" spans="1:1" s="15" customFormat="1" ht="12.75" customHeight="1" thickBot="1" x14ac:dyDescent="0.25">
      <c r="A30" s="37" t="s">
        <v>164</v>
      </c>
    </row>
    <row r="31" spans="1:1" s="15" customFormat="1" ht="12.75" customHeight="1" x14ac:dyDescent="0.2"/>
    <row r="32" spans="1:1" s="15" customFormat="1" ht="12.75" customHeight="1" x14ac:dyDescent="0.2">
      <c r="A32" s="41" t="s">
        <v>165</v>
      </c>
    </row>
    <row r="33" spans="1:1" s="15" customFormat="1" ht="12.75" customHeight="1" x14ac:dyDescent="0.2">
      <c r="A33" s="39" t="s">
        <v>166</v>
      </c>
    </row>
    <row r="34" spans="1:1" s="15" customFormat="1" ht="12.75" customHeight="1" x14ac:dyDescent="0.2">
      <c r="A34" s="41" t="s">
        <v>167</v>
      </c>
    </row>
    <row r="35" spans="1:1" s="15" customFormat="1" ht="12.75" customHeight="1" x14ac:dyDescent="0.2">
      <c r="A35" s="41" t="s">
        <v>168</v>
      </c>
    </row>
    <row r="36" spans="1:1" s="15" customFormat="1" ht="12.75" customHeight="1" thickBot="1" x14ac:dyDescent="0.25"/>
    <row r="37" spans="1:1" s="15" customFormat="1" ht="12.75" customHeight="1" thickBot="1" x14ac:dyDescent="0.25">
      <c r="A37" s="37" t="s">
        <v>169</v>
      </c>
    </row>
    <row r="38" spans="1:1" s="15" customFormat="1" ht="12.75" customHeight="1" x14ac:dyDescent="0.2"/>
    <row r="39" spans="1:1" s="15" customFormat="1" ht="12.75" customHeight="1" x14ac:dyDescent="0.2">
      <c r="A39" s="40" t="s">
        <v>170</v>
      </c>
    </row>
    <row r="40" spans="1:1" s="15" customFormat="1" ht="12.75" customHeight="1" x14ac:dyDescent="0.2">
      <c r="A40" s="40" t="s">
        <v>171</v>
      </c>
    </row>
    <row r="41" spans="1:1" s="15" customFormat="1" ht="12.75" customHeight="1" x14ac:dyDescent="0.2">
      <c r="A41" s="38"/>
    </row>
    <row r="42" spans="1:1" s="15" customFormat="1" ht="12.75" customHeight="1" x14ac:dyDescent="0.2">
      <c r="A42" s="38" t="s">
        <v>172</v>
      </c>
    </row>
    <row r="43" spans="1:1" s="15" customFormat="1" ht="12.75" customHeight="1" x14ac:dyDescent="0.2">
      <c r="A43" s="38"/>
    </row>
    <row r="44" spans="1:1" s="15" customFormat="1" ht="12.75" customHeight="1" x14ac:dyDescent="0.2">
      <c r="A44" s="38"/>
    </row>
    <row r="45" spans="1:1" s="15" customFormat="1" ht="12.75" customHeight="1" x14ac:dyDescent="0.2">
      <c r="A45" s="38"/>
    </row>
    <row r="46" spans="1:1" s="15" customFormat="1" ht="12.75" customHeight="1" x14ac:dyDescent="0.2">
      <c r="A46" s="38"/>
    </row>
    <row r="47" spans="1:1" s="15" customFormat="1" ht="12.75" customHeight="1" x14ac:dyDescent="0.2">
      <c r="A47" s="38"/>
    </row>
    <row r="48" spans="1:1" s="15" customFormat="1" ht="12.75" customHeight="1" x14ac:dyDescent="0.2">
      <c r="A48" s="38"/>
    </row>
    <row r="49" spans="1:1" s="15" customFormat="1" ht="12.75" customHeight="1" x14ac:dyDescent="0.2">
      <c r="A49" s="38"/>
    </row>
    <row r="50" spans="1:1" s="15" customFormat="1" ht="12.75" customHeight="1" x14ac:dyDescent="0.2">
      <c r="A50" s="38"/>
    </row>
    <row r="51" spans="1:1" s="15" customFormat="1" ht="12.75" customHeight="1" x14ac:dyDescent="0.2">
      <c r="A51" s="38"/>
    </row>
    <row r="52" spans="1:1" s="15" customFormat="1" ht="12.75" customHeight="1" x14ac:dyDescent="0.2">
      <c r="A52" s="38"/>
    </row>
    <row r="53" spans="1:1" s="15" customFormat="1" ht="12.75" customHeight="1" x14ac:dyDescent="0.2">
      <c r="A53" s="38"/>
    </row>
    <row r="54" spans="1:1" s="15" customFormat="1" ht="12.75" customHeight="1" x14ac:dyDescent="0.2">
      <c r="A54" s="38"/>
    </row>
    <row r="55" spans="1:1" s="15" customFormat="1" ht="12.75" customHeight="1" x14ac:dyDescent="0.2">
      <c r="A55" s="38"/>
    </row>
    <row r="56" spans="1:1" s="15" customFormat="1" ht="12.75" customHeight="1" x14ac:dyDescent="0.2">
      <c r="A56" s="38"/>
    </row>
    <row r="57" spans="1:1" s="15" customFormat="1" ht="12.75" customHeight="1" x14ac:dyDescent="0.2">
      <c r="A57" s="38"/>
    </row>
    <row r="58" spans="1:1" s="15" customFormat="1" ht="12.75" customHeight="1" x14ac:dyDescent="0.2">
      <c r="A58" s="38"/>
    </row>
    <row r="59" spans="1:1" s="15" customFormat="1" ht="12.75" customHeight="1" x14ac:dyDescent="0.2">
      <c r="A59" s="38"/>
    </row>
    <row r="60" spans="1:1" s="15" customFormat="1" ht="12.75" customHeight="1" x14ac:dyDescent="0.2">
      <c r="A60" s="38"/>
    </row>
    <row r="61" spans="1:1" s="15" customFormat="1" ht="12.75" customHeight="1" x14ac:dyDescent="0.2">
      <c r="A61" s="38"/>
    </row>
    <row r="62" spans="1:1" s="15" customFormat="1" ht="12.75" customHeight="1" x14ac:dyDescent="0.2">
      <c r="A62" s="38"/>
    </row>
    <row r="63" spans="1:1" s="15" customFormat="1" ht="12.75" customHeight="1" x14ac:dyDescent="0.2">
      <c r="A63" s="38"/>
    </row>
    <row r="64" spans="1:1" s="15" customFormat="1" ht="12.75" customHeight="1" x14ac:dyDescent="0.2">
      <c r="A64" s="38"/>
    </row>
    <row r="65" spans="1:1" s="15" customFormat="1" ht="12.75" customHeight="1" x14ac:dyDescent="0.2">
      <c r="A65" s="38"/>
    </row>
    <row r="66" spans="1:1" s="15" customFormat="1" ht="12.75" customHeight="1" x14ac:dyDescent="0.2">
      <c r="A66" s="38"/>
    </row>
    <row r="67" spans="1:1" s="15" customFormat="1" ht="12.75" customHeight="1" x14ac:dyDescent="0.2">
      <c r="A67" s="38"/>
    </row>
    <row r="68" spans="1:1" ht="12.75" customHeight="1" x14ac:dyDescent="0.2"/>
    <row r="69" spans="1:1" ht="12.75" customHeight="1" x14ac:dyDescent="0.2"/>
    <row r="70" spans="1:1" ht="12.75" customHeight="1" x14ac:dyDescent="0.2"/>
    <row r="71" spans="1:1" ht="12.75" customHeight="1" x14ac:dyDescent="0.2"/>
  </sheetData>
  <pageMargins left="0.75" right="0.75" top="1" bottom="1" header="0.5" footer="0.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295"/>
  <sheetViews>
    <sheetView tabSelected="1" zoomScaleNormal="100" zoomScalePageLayoutView="120" workbookViewId="0">
      <pane xSplit="1" ySplit="10" topLeftCell="B89" activePane="bottomRight" state="frozen"/>
      <selection pane="topRight" activeCell="B1" sqref="B1"/>
      <selection pane="bottomLeft" activeCell="A11" sqref="A11"/>
      <selection pane="bottomRight" activeCell="B99" sqref="B99"/>
    </sheetView>
  </sheetViews>
  <sheetFormatPr defaultColWidth="12.42578125" defaultRowHeight="12.75" x14ac:dyDescent="0.2"/>
  <cols>
    <col min="1" max="1" width="44.7109375" customWidth="1"/>
    <col min="2" max="2" width="10.28515625" customWidth="1"/>
    <col min="3" max="3" width="9.42578125" customWidth="1"/>
    <col min="4" max="4" width="11" customWidth="1"/>
    <col min="5" max="5" width="10.140625" style="3" customWidth="1"/>
    <col min="6" max="6" width="12.42578125" style="3" customWidth="1"/>
    <col min="7" max="7" width="21.42578125" style="3" customWidth="1"/>
    <col min="8" max="8" width="18.140625" style="3" customWidth="1"/>
    <col min="9" max="9" width="11.5703125" style="3" customWidth="1"/>
    <col min="10" max="10" width="12.7109375" style="1" bestFit="1" customWidth="1"/>
    <col min="12" max="12" width="12.42578125" customWidth="1"/>
  </cols>
  <sheetData>
    <row r="1" spans="1:22" ht="27" customHeight="1" x14ac:dyDescent="0.4">
      <c r="A1" s="57" t="s">
        <v>0</v>
      </c>
      <c r="B1" s="58"/>
      <c r="C1" s="58"/>
      <c r="D1" s="58"/>
      <c r="E1" s="59"/>
      <c r="F1" s="59"/>
      <c r="G1" s="51" t="s">
        <v>1</v>
      </c>
    </row>
    <row r="2" spans="1:22" ht="12.75" customHeight="1" x14ac:dyDescent="0.2"/>
    <row r="3" spans="1:22" ht="12.75" customHeight="1" x14ac:dyDescent="0.2">
      <c r="A3" s="2" t="s">
        <v>2</v>
      </c>
    </row>
    <row r="4" spans="1:22" ht="12.75" customHeight="1" thickBot="1" x14ac:dyDescent="0.25">
      <c r="A4" s="2"/>
      <c r="D4" s="2"/>
    </row>
    <row r="5" spans="1:22" ht="12.75" customHeight="1" thickBot="1" x14ac:dyDescent="0.25">
      <c r="A5" s="18" t="s">
        <v>3</v>
      </c>
      <c r="B5" s="17"/>
      <c r="C5" s="17"/>
      <c r="D5" s="2"/>
      <c r="E5" s="13"/>
      <c r="F5" s="13"/>
    </row>
    <row r="6" spans="1:22" ht="12.75" customHeight="1" thickBot="1" x14ac:dyDescent="0.25">
      <c r="A6" s="19" t="s">
        <v>4</v>
      </c>
      <c r="B6" s="35"/>
      <c r="C6" s="36"/>
      <c r="D6" s="2"/>
      <c r="E6" s="13"/>
      <c r="F6" s="13"/>
    </row>
    <row r="7" spans="1:22" ht="12.75" customHeight="1" x14ac:dyDescent="0.2">
      <c r="A7" s="2"/>
      <c r="B7" s="15"/>
      <c r="C7" s="15"/>
      <c r="D7" s="2"/>
      <c r="E7" s="13"/>
      <c r="F7" s="13"/>
    </row>
    <row r="8" spans="1:22" ht="12.75" customHeight="1" x14ac:dyDescent="0.2">
      <c r="A8" s="15"/>
      <c r="B8" s="15"/>
      <c r="C8" s="15"/>
      <c r="D8" s="15"/>
      <c r="E8" s="13"/>
      <c r="F8" s="13"/>
    </row>
    <row r="9" spans="1:22" ht="12.75" customHeight="1" x14ac:dyDescent="0.2">
      <c r="A9" s="32" t="s">
        <v>5</v>
      </c>
      <c r="B9" s="32" t="s">
        <v>6</v>
      </c>
      <c r="C9" s="32" t="s">
        <v>7</v>
      </c>
      <c r="D9" s="32" t="s">
        <v>8</v>
      </c>
      <c r="E9" s="32" t="s">
        <v>9</v>
      </c>
      <c r="F9" s="33" t="s">
        <v>10</v>
      </c>
      <c r="H9" s="54" t="s">
        <v>11</v>
      </c>
      <c r="I9" s="54" t="s">
        <v>12</v>
      </c>
      <c r="Q9" s="3"/>
      <c r="R9" s="3"/>
      <c r="S9" s="3"/>
      <c r="T9" s="3"/>
      <c r="U9" s="3"/>
      <c r="V9" s="1"/>
    </row>
    <row r="10" spans="1:22" ht="12.75" customHeight="1" x14ac:dyDescent="0.2">
      <c r="A10" s="15"/>
      <c r="B10" s="13"/>
      <c r="C10" s="13"/>
      <c r="D10" s="13"/>
      <c r="E10" s="13"/>
      <c r="F10" s="20"/>
      <c r="I10" s="1"/>
      <c r="P10" s="3"/>
      <c r="Q10" s="3"/>
      <c r="R10" s="3"/>
      <c r="S10" s="3"/>
      <c r="T10" s="3"/>
    </row>
    <row r="11" spans="1:22" ht="12.75" customHeight="1" x14ac:dyDescent="0.2">
      <c r="A11" s="15" t="s">
        <v>13</v>
      </c>
      <c r="B11" s="13" t="s">
        <v>14</v>
      </c>
      <c r="C11" s="13"/>
      <c r="D11" s="13">
        <v>113</v>
      </c>
      <c r="E11" s="13">
        <v>3</v>
      </c>
      <c r="F11" s="21"/>
      <c r="O11" s="3"/>
      <c r="P11" s="3"/>
      <c r="Q11" s="3"/>
      <c r="R11" s="3"/>
      <c r="S11" s="3"/>
    </row>
    <row r="12" spans="1:22" ht="12.75" customHeight="1" x14ac:dyDescent="0.2">
      <c r="A12" s="15" t="s">
        <v>15</v>
      </c>
      <c r="B12" s="13" t="s">
        <v>14</v>
      </c>
      <c r="C12" s="13"/>
      <c r="D12" s="13">
        <v>200</v>
      </c>
      <c r="E12" s="13">
        <v>1</v>
      </c>
      <c r="F12" s="21"/>
      <c r="O12" s="3"/>
      <c r="P12" s="3"/>
      <c r="Q12" s="3"/>
      <c r="R12" s="3"/>
      <c r="S12" s="3"/>
    </row>
    <row r="13" spans="1:22" ht="12.75" customHeight="1" x14ac:dyDescent="0.2">
      <c r="A13" s="15" t="s">
        <v>16</v>
      </c>
      <c r="B13" s="13" t="s">
        <v>14</v>
      </c>
      <c r="C13" s="13"/>
      <c r="D13" s="13">
        <v>200</v>
      </c>
      <c r="E13" s="13">
        <v>3</v>
      </c>
      <c r="F13" s="21"/>
      <c r="O13" s="3"/>
      <c r="P13" s="3"/>
      <c r="Q13" s="3"/>
      <c r="R13" s="3"/>
      <c r="S13" s="3"/>
    </row>
    <row r="14" spans="1:22" ht="12.75" customHeight="1" x14ac:dyDescent="0.2">
      <c r="A14" s="15" t="s">
        <v>17</v>
      </c>
      <c r="B14" s="13" t="s">
        <v>14</v>
      </c>
      <c r="C14" s="13"/>
      <c r="D14" s="22">
        <v>1</v>
      </c>
      <c r="E14" s="13">
        <v>3</v>
      </c>
      <c r="F14" s="21"/>
      <c r="O14" s="3"/>
      <c r="P14" s="3"/>
      <c r="Q14" s="3"/>
      <c r="R14" s="3"/>
      <c r="S14" s="3"/>
    </row>
    <row r="15" spans="1:22" ht="12.75" customHeight="1" x14ac:dyDescent="0.2">
      <c r="A15" s="15" t="s">
        <v>18</v>
      </c>
      <c r="B15" s="13" t="s">
        <v>14</v>
      </c>
      <c r="C15" s="13"/>
      <c r="D15" s="22">
        <v>2</v>
      </c>
      <c r="E15" s="13">
        <v>3</v>
      </c>
      <c r="F15" s="21"/>
      <c r="O15" s="3"/>
      <c r="P15" s="3"/>
      <c r="Q15" s="3"/>
      <c r="R15" s="3"/>
      <c r="S15" s="3"/>
    </row>
    <row r="16" spans="1:22" ht="12.75" customHeight="1" x14ac:dyDescent="0.2">
      <c r="A16" s="15" t="s">
        <v>19</v>
      </c>
      <c r="B16" s="13" t="s">
        <v>14</v>
      </c>
      <c r="C16" s="13"/>
      <c r="D16" s="22">
        <v>3</v>
      </c>
      <c r="E16" s="13">
        <v>3</v>
      </c>
      <c r="F16" s="21"/>
      <c r="O16" s="3"/>
      <c r="P16" s="3"/>
      <c r="Q16" s="3"/>
      <c r="R16" s="3"/>
      <c r="S16" s="3"/>
    </row>
    <row r="17" spans="1:19" ht="12.75" customHeight="1" x14ac:dyDescent="0.2">
      <c r="A17" s="15" t="s">
        <v>20</v>
      </c>
      <c r="B17" s="13" t="s">
        <v>21</v>
      </c>
      <c r="C17" s="13" t="s">
        <v>22</v>
      </c>
      <c r="D17" s="13">
        <v>200</v>
      </c>
      <c r="E17" s="13">
        <v>7</v>
      </c>
      <c r="F17" s="21"/>
      <c r="O17" s="3"/>
      <c r="P17" s="3"/>
      <c r="Q17" s="3"/>
      <c r="R17" s="3"/>
      <c r="S17" s="3"/>
    </row>
    <row r="18" spans="1:19" ht="12.75" customHeight="1" x14ac:dyDescent="0.2">
      <c r="A18" s="15" t="s">
        <v>23</v>
      </c>
      <c r="B18" s="13" t="s">
        <v>21</v>
      </c>
      <c r="C18" s="13" t="s">
        <v>22</v>
      </c>
      <c r="D18" s="13" t="s">
        <v>24</v>
      </c>
      <c r="E18" s="13">
        <v>7</v>
      </c>
      <c r="F18" s="21"/>
      <c r="O18" s="3"/>
      <c r="P18" s="3"/>
      <c r="Q18" s="3"/>
      <c r="R18" s="3"/>
      <c r="S18" s="3"/>
    </row>
    <row r="19" spans="1:19" ht="12.75" customHeight="1" x14ac:dyDescent="0.2">
      <c r="A19" s="15" t="s">
        <v>25</v>
      </c>
      <c r="B19" s="13" t="s">
        <v>26</v>
      </c>
      <c r="C19" s="13" t="s">
        <v>27</v>
      </c>
      <c r="D19" s="13">
        <v>202</v>
      </c>
      <c r="E19" s="22" t="s">
        <v>28</v>
      </c>
      <c r="F19" s="21"/>
      <c r="O19" s="3"/>
      <c r="P19" s="3"/>
      <c r="Q19" s="3"/>
      <c r="R19" s="3"/>
      <c r="S19" s="3"/>
    </row>
    <row r="20" spans="1:19" ht="12.75" customHeight="1" x14ac:dyDescent="0.2">
      <c r="A20" s="15" t="s">
        <v>29</v>
      </c>
      <c r="B20" s="13" t="s">
        <v>26</v>
      </c>
      <c r="C20" s="13" t="s">
        <v>27</v>
      </c>
      <c r="D20" s="13">
        <v>202</v>
      </c>
      <c r="E20" s="23" t="s">
        <v>30</v>
      </c>
      <c r="F20" s="21"/>
      <c r="O20" s="3"/>
      <c r="P20" s="3"/>
      <c r="Q20" s="3"/>
      <c r="R20" s="3"/>
      <c r="S20" s="3"/>
    </row>
    <row r="21" spans="1:19" ht="12.75" customHeight="1" x14ac:dyDescent="0.2">
      <c r="A21" s="15" t="s">
        <v>31</v>
      </c>
      <c r="B21" s="13" t="s">
        <v>32</v>
      </c>
      <c r="C21" s="13" t="s">
        <v>33</v>
      </c>
      <c r="D21" s="13">
        <v>49</v>
      </c>
      <c r="E21" s="13"/>
      <c r="F21" s="21"/>
      <c r="O21" s="3"/>
      <c r="P21" s="3"/>
      <c r="Q21" s="3"/>
      <c r="R21" s="3"/>
      <c r="S21" s="3"/>
    </row>
    <row r="22" spans="1:19" ht="12.75" customHeight="1" x14ac:dyDescent="0.2">
      <c r="A22" s="15" t="s">
        <v>34</v>
      </c>
      <c r="B22" s="13" t="s">
        <v>35</v>
      </c>
      <c r="C22" s="13" t="s">
        <v>22</v>
      </c>
      <c r="D22" s="13">
        <v>8</v>
      </c>
      <c r="E22" s="13">
        <v>1</v>
      </c>
      <c r="F22" s="21"/>
      <c r="O22" s="3"/>
      <c r="P22" s="3"/>
      <c r="Q22" s="3"/>
      <c r="R22" s="3"/>
      <c r="S22" s="3"/>
    </row>
    <row r="23" spans="1:19" ht="12.75" customHeight="1" x14ac:dyDescent="0.2">
      <c r="A23" s="15" t="s">
        <v>36</v>
      </c>
      <c r="B23" s="13" t="s">
        <v>35</v>
      </c>
      <c r="C23" s="13" t="s">
        <v>22</v>
      </c>
      <c r="D23" s="13">
        <v>9</v>
      </c>
      <c r="E23" s="13">
        <v>1</v>
      </c>
      <c r="F23" s="21"/>
      <c r="O23" s="3"/>
      <c r="P23" s="3"/>
      <c r="Q23" s="3"/>
      <c r="R23" s="3"/>
      <c r="S23" s="3"/>
    </row>
    <row r="24" spans="1:19" ht="12.75" customHeight="1" x14ac:dyDescent="0.2">
      <c r="A24" s="15" t="s">
        <v>37</v>
      </c>
      <c r="B24" s="13" t="s">
        <v>35</v>
      </c>
      <c r="C24" s="13" t="s">
        <v>22</v>
      </c>
      <c r="D24" s="13">
        <v>28</v>
      </c>
      <c r="E24" s="13">
        <v>2</v>
      </c>
      <c r="F24" s="21"/>
      <c r="O24" s="3"/>
      <c r="P24" s="3"/>
      <c r="Q24" s="3"/>
      <c r="R24" s="3"/>
      <c r="S24" s="3"/>
    </row>
    <row r="25" spans="1:19" ht="12.75" customHeight="1" x14ac:dyDescent="0.2">
      <c r="A25" s="15" t="s">
        <v>38</v>
      </c>
      <c r="B25" s="13" t="s">
        <v>35</v>
      </c>
      <c r="C25" s="13" t="s">
        <v>22</v>
      </c>
      <c r="D25" s="13">
        <v>28</v>
      </c>
      <c r="E25" s="13">
        <v>3</v>
      </c>
      <c r="F25" s="21"/>
      <c r="O25" s="3"/>
      <c r="P25" s="3"/>
      <c r="Q25" s="3"/>
      <c r="R25" s="3"/>
      <c r="S25" s="3"/>
    </row>
    <row r="26" spans="1:19" ht="12.75" customHeight="1" x14ac:dyDescent="0.2">
      <c r="A26" s="15" t="s">
        <v>39</v>
      </c>
      <c r="B26" s="13" t="s">
        <v>35</v>
      </c>
      <c r="C26" s="13" t="s">
        <v>22</v>
      </c>
      <c r="D26" s="13">
        <v>28</v>
      </c>
      <c r="E26" s="13">
        <v>1</v>
      </c>
      <c r="F26" s="21"/>
      <c r="O26" s="3"/>
      <c r="P26" s="3"/>
      <c r="Q26" s="3"/>
      <c r="R26" s="3"/>
      <c r="S26" s="3"/>
    </row>
    <row r="27" spans="1:19" ht="12.75" customHeight="1" x14ac:dyDescent="0.2">
      <c r="A27" s="15" t="s">
        <v>38</v>
      </c>
      <c r="B27" s="13" t="s">
        <v>40</v>
      </c>
      <c r="C27" s="13"/>
      <c r="D27" s="13">
        <v>1</v>
      </c>
      <c r="E27" s="13"/>
      <c r="F27" s="21"/>
      <c r="O27" s="3"/>
      <c r="P27" s="3"/>
      <c r="Q27" s="3"/>
      <c r="R27" s="3"/>
      <c r="S27" s="3"/>
    </row>
    <row r="28" spans="1:19" ht="12.75" customHeight="1" x14ac:dyDescent="0.2">
      <c r="A28" s="15" t="s">
        <v>41</v>
      </c>
      <c r="B28" s="13" t="s">
        <v>40</v>
      </c>
      <c r="C28" s="13"/>
      <c r="D28" s="13">
        <v>2</v>
      </c>
      <c r="E28" s="13"/>
      <c r="F28" s="21"/>
      <c r="O28" s="3"/>
      <c r="P28" s="3"/>
      <c r="Q28" s="3"/>
      <c r="R28" s="3"/>
      <c r="S28" s="3"/>
    </row>
    <row r="29" spans="1:19" ht="12.75" customHeight="1" x14ac:dyDescent="0.2">
      <c r="A29" s="15" t="s">
        <v>42</v>
      </c>
      <c r="B29" s="13" t="s">
        <v>40</v>
      </c>
      <c r="C29" s="13"/>
      <c r="D29" s="13">
        <v>3</v>
      </c>
      <c r="E29" s="13"/>
      <c r="F29" s="21"/>
      <c r="O29" s="3"/>
      <c r="P29" s="3"/>
      <c r="Q29" s="3"/>
      <c r="R29" s="3"/>
      <c r="S29" s="3"/>
    </row>
    <row r="30" spans="1:19" ht="12.75" customHeight="1" x14ac:dyDescent="0.2">
      <c r="A30" s="15" t="s">
        <v>43</v>
      </c>
      <c r="B30" s="13" t="s">
        <v>40</v>
      </c>
      <c r="C30" s="13"/>
      <c r="D30" s="13">
        <v>4</v>
      </c>
      <c r="E30" s="13"/>
      <c r="F30" s="21"/>
      <c r="O30" s="3"/>
      <c r="P30" s="3"/>
      <c r="Q30" s="3"/>
      <c r="R30" s="3"/>
      <c r="S30" s="3"/>
    </row>
    <row r="31" spans="1:19" ht="12.75" customHeight="1" x14ac:dyDescent="0.2">
      <c r="A31" s="15" t="s">
        <v>44</v>
      </c>
      <c r="B31" s="13" t="s">
        <v>40</v>
      </c>
      <c r="C31" s="13"/>
      <c r="D31" s="13">
        <v>6</v>
      </c>
      <c r="E31" s="13"/>
      <c r="F31" s="21"/>
      <c r="O31" s="3"/>
      <c r="P31" s="3"/>
      <c r="Q31" s="3"/>
      <c r="R31" s="3"/>
      <c r="S31" s="3"/>
    </row>
    <row r="32" spans="1:19" ht="12.75" customHeight="1" x14ac:dyDescent="0.2">
      <c r="A32" s="15" t="s">
        <v>45</v>
      </c>
      <c r="B32" s="13" t="s">
        <v>40</v>
      </c>
      <c r="C32" s="13"/>
      <c r="D32" s="13">
        <v>7</v>
      </c>
      <c r="E32" s="13"/>
      <c r="F32" s="21"/>
      <c r="O32" s="3"/>
      <c r="P32" s="3"/>
      <c r="Q32" s="3"/>
      <c r="R32" s="3"/>
      <c r="S32" s="3"/>
    </row>
    <row r="33" spans="1:19" ht="12.75" customHeight="1" x14ac:dyDescent="0.2">
      <c r="A33" s="15" t="s">
        <v>46</v>
      </c>
      <c r="B33" s="13" t="s">
        <v>40</v>
      </c>
      <c r="C33" s="13"/>
      <c r="D33" s="13">
        <v>8</v>
      </c>
      <c r="E33" s="13"/>
      <c r="F33" s="21"/>
      <c r="O33" s="3"/>
      <c r="P33" s="3"/>
      <c r="Q33" s="3"/>
      <c r="R33" s="3"/>
      <c r="S33" s="3"/>
    </row>
    <row r="34" spans="1:19" ht="12.75" customHeight="1" x14ac:dyDescent="0.2">
      <c r="A34" s="15" t="s">
        <v>47</v>
      </c>
      <c r="B34" s="13" t="s">
        <v>40</v>
      </c>
      <c r="C34" s="13"/>
      <c r="D34" s="13">
        <v>9</v>
      </c>
      <c r="E34" s="13"/>
      <c r="F34" s="21"/>
      <c r="O34" s="3"/>
      <c r="P34" s="3"/>
      <c r="Q34" s="3"/>
      <c r="R34" s="3"/>
      <c r="S34" s="3"/>
    </row>
    <row r="35" spans="1:19" ht="12.75" customHeight="1" x14ac:dyDescent="0.2">
      <c r="A35" s="15" t="s">
        <v>48</v>
      </c>
      <c r="B35" s="13" t="s">
        <v>40</v>
      </c>
      <c r="C35" s="13"/>
      <c r="D35" s="13">
        <v>10</v>
      </c>
      <c r="E35" s="13"/>
      <c r="F35" s="21"/>
      <c r="O35" s="3"/>
      <c r="P35" s="3"/>
      <c r="Q35" s="3"/>
      <c r="R35" s="3"/>
      <c r="S35" s="3"/>
    </row>
    <row r="36" spans="1:19" ht="12.75" customHeight="1" x14ac:dyDescent="0.2">
      <c r="A36" s="15" t="s">
        <v>49</v>
      </c>
      <c r="B36" s="13" t="s">
        <v>40</v>
      </c>
      <c r="C36" s="13"/>
      <c r="D36" s="13">
        <v>11</v>
      </c>
      <c r="E36" s="13"/>
      <c r="F36" s="21"/>
      <c r="O36" s="3"/>
      <c r="P36" s="3"/>
      <c r="Q36" s="3"/>
      <c r="R36" s="3"/>
      <c r="S36" s="3"/>
    </row>
    <row r="37" spans="1:19" ht="12.75" customHeight="1" x14ac:dyDescent="0.2">
      <c r="A37" s="15" t="s">
        <v>50</v>
      </c>
      <c r="B37" s="13" t="s">
        <v>40</v>
      </c>
      <c r="C37" s="13"/>
      <c r="D37" s="13">
        <v>12</v>
      </c>
      <c r="E37" s="13"/>
      <c r="F37" s="21"/>
      <c r="O37" s="3"/>
      <c r="P37" s="3"/>
      <c r="Q37" s="3"/>
      <c r="R37" s="3"/>
      <c r="S37" s="3"/>
    </row>
    <row r="38" spans="1:19" ht="12.75" customHeight="1" x14ac:dyDescent="0.2">
      <c r="A38" s="15" t="s">
        <v>51</v>
      </c>
      <c r="B38" s="13" t="s">
        <v>40</v>
      </c>
      <c r="C38" s="13"/>
      <c r="D38" s="13">
        <v>13</v>
      </c>
      <c r="E38" s="13"/>
      <c r="F38" s="21"/>
      <c r="O38" s="3"/>
      <c r="P38" s="3"/>
      <c r="Q38" s="3"/>
      <c r="R38" s="3"/>
      <c r="S38" s="3"/>
    </row>
    <row r="39" spans="1:19" ht="12.75" customHeight="1" x14ac:dyDescent="0.2">
      <c r="A39" s="15" t="s">
        <v>52</v>
      </c>
      <c r="B39" s="13" t="s">
        <v>40</v>
      </c>
      <c r="C39" s="13"/>
      <c r="D39" s="13">
        <v>14</v>
      </c>
      <c r="E39" s="13"/>
      <c r="F39" s="21"/>
      <c r="O39" s="3"/>
      <c r="P39" s="3"/>
      <c r="Q39" s="3"/>
      <c r="R39" s="3"/>
      <c r="S39" s="3"/>
    </row>
    <row r="40" spans="1:19" ht="12.75" customHeight="1" x14ac:dyDescent="0.2">
      <c r="A40" s="15" t="s">
        <v>53</v>
      </c>
      <c r="B40" s="13" t="s">
        <v>40</v>
      </c>
      <c r="C40" s="13"/>
      <c r="D40" s="13">
        <v>15</v>
      </c>
      <c r="E40" s="13"/>
      <c r="F40" s="21"/>
      <c r="O40" s="3"/>
      <c r="P40" s="3"/>
      <c r="Q40" s="3"/>
      <c r="R40" s="3"/>
      <c r="S40" s="3"/>
    </row>
    <row r="41" spans="1:19" ht="12.75" customHeight="1" x14ac:dyDescent="0.2">
      <c r="A41" s="15" t="s">
        <v>54</v>
      </c>
      <c r="B41" s="13" t="s">
        <v>40</v>
      </c>
      <c r="C41" s="13"/>
      <c r="D41" s="13">
        <v>16</v>
      </c>
      <c r="E41" s="13"/>
      <c r="F41" s="21"/>
      <c r="O41" s="3"/>
      <c r="P41" s="3"/>
      <c r="Q41" s="3"/>
      <c r="R41" s="3"/>
      <c r="S41" s="3"/>
    </row>
    <row r="42" spans="1:19" ht="12.75" customHeight="1" x14ac:dyDescent="0.2">
      <c r="A42" s="15" t="s">
        <v>55</v>
      </c>
      <c r="B42" s="13" t="s">
        <v>40</v>
      </c>
      <c r="C42" s="13"/>
      <c r="D42" s="13">
        <v>17</v>
      </c>
      <c r="E42" s="13"/>
      <c r="F42" s="21"/>
      <c r="O42" s="3"/>
      <c r="P42" s="3"/>
      <c r="Q42" s="3"/>
      <c r="R42" s="3"/>
      <c r="S42" s="3"/>
    </row>
    <row r="43" spans="1:19" ht="12.75" customHeight="1" x14ac:dyDescent="0.2">
      <c r="A43" s="15" t="s">
        <v>56</v>
      </c>
      <c r="B43" s="13" t="s">
        <v>40</v>
      </c>
      <c r="C43" s="13"/>
      <c r="D43" s="13">
        <v>18</v>
      </c>
      <c r="E43" s="13"/>
      <c r="F43" s="21"/>
      <c r="O43" s="3"/>
      <c r="P43" s="3"/>
      <c r="Q43" s="3"/>
      <c r="R43" s="3"/>
      <c r="S43" s="3"/>
    </row>
    <row r="44" spans="1:19" ht="12.75" customHeight="1" x14ac:dyDescent="0.2">
      <c r="A44" s="15" t="s">
        <v>57</v>
      </c>
      <c r="B44" s="13" t="s">
        <v>40</v>
      </c>
      <c r="C44" s="13"/>
      <c r="D44" s="13">
        <v>19</v>
      </c>
      <c r="E44" s="13"/>
      <c r="F44" s="21"/>
      <c r="O44" s="3"/>
      <c r="P44" s="3"/>
      <c r="Q44" s="3"/>
      <c r="R44" s="3"/>
      <c r="S44" s="3"/>
    </row>
    <row r="45" spans="1:19" ht="12.75" customHeight="1" x14ac:dyDescent="0.2">
      <c r="A45" s="15" t="s">
        <v>58</v>
      </c>
      <c r="B45" s="13" t="s">
        <v>40</v>
      </c>
      <c r="C45" s="13"/>
      <c r="D45" s="13">
        <v>20</v>
      </c>
      <c r="E45" s="13"/>
      <c r="F45" s="21"/>
      <c r="O45" s="3"/>
      <c r="P45" s="3"/>
      <c r="Q45" s="3"/>
      <c r="R45" s="3"/>
      <c r="S45" s="3"/>
    </row>
    <row r="46" spans="1:19" ht="12.75" customHeight="1" x14ac:dyDescent="0.2">
      <c r="A46" s="15" t="s">
        <v>59</v>
      </c>
      <c r="B46" s="13" t="s">
        <v>40</v>
      </c>
      <c r="C46" s="13"/>
      <c r="D46" s="13">
        <v>21</v>
      </c>
      <c r="E46" s="13"/>
      <c r="F46" s="21"/>
      <c r="O46" s="3"/>
      <c r="P46" s="3"/>
      <c r="Q46" s="3"/>
      <c r="R46" s="3"/>
      <c r="S46" s="3"/>
    </row>
    <row r="47" spans="1:19" ht="12.75" customHeight="1" x14ac:dyDescent="0.2">
      <c r="A47" s="15" t="s">
        <v>60</v>
      </c>
      <c r="B47" s="13" t="s">
        <v>40</v>
      </c>
      <c r="C47" s="13"/>
      <c r="D47" s="13">
        <v>22</v>
      </c>
      <c r="E47" s="13"/>
      <c r="F47" s="21"/>
      <c r="O47" s="3"/>
      <c r="P47" s="3"/>
      <c r="Q47" s="3"/>
      <c r="R47" s="3"/>
      <c r="S47" s="3"/>
    </row>
    <row r="48" spans="1:19" ht="12.75" customHeight="1" x14ac:dyDescent="0.2">
      <c r="A48" s="15" t="s">
        <v>61</v>
      </c>
      <c r="B48" s="13" t="s">
        <v>40</v>
      </c>
      <c r="C48" s="13"/>
      <c r="D48" s="13">
        <v>23</v>
      </c>
      <c r="E48" s="13"/>
      <c r="F48" s="21"/>
      <c r="O48" s="3"/>
      <c r="P48" s="3"/>
      <c r="Q48" s="3"/>
      <c r="R48" s="3"/>
      <c r="S48" s="3"/>
    </row>
    <row r="49" spans="1:19" ht="12.75" customHeight="1" x14ac:dyDescent="0.2">
      <c r="A49" s="15" t="s">
        <v>62</v>
      </c>
      <c r="B49" s="13" t="s">
        <v>40</v>
      </c>
      <c r="C49" s="13"/>
      <c r="D49" s="13">
        <v>24</v>
      </c>
      <c r="E49" s="13"/>
      <c r="F49" s="21"/>
      <c r="O49" s="3"/>
      <c r="P49" s="3"/>
      <c r="Q49" s="3"/>
      <c r="R49" s="3"/>
      <c r="S49" s="3"/>
    </row>
    <row r="50" spans="1:19" ht="12.75" customHeight="1" x14ac:dyDescent="0.2">
      <c r="A50" s="15" t="s">
        <v>63</v>
      </c>
      <c r="B50" s="13" t="s">
        <v>40</v>
      </c>
      <c r="C50" s="13"/>
      <c r="D50" s="13">
        <v>25</v>
      </c>
      <c r="E50" s="13"/>
      <c r="F50" s="21"/>
      <c r="O50" s="3"/>
      <c r="P50" s="3"/>
      <c r="Q50" s="3"/>
      <c r="R50" s="3"/>
      <c r="S50" s="3"/>
    </row>
    <row r="51" spans="1:19" ht="12.75" customHeight="1" x14ac:dyDescent="0.2">
      <c r="A51" s="15" t="s">
        <v>64</v>
      </c>
      <c r="B51" s="13" t="s">
        <v>40</v>
      </c>
      <c r="C51" s="13"/>
      <c r="D51" s="13">
        <v>29</v>
      </c>
      <c r="E51" s="13"/>
      <c r="F51" s="21"/>
      <c r="O51" s="3"/>
      <c r="P51" s="3"/>
      <c r="Q51" s="3"/>
      <c r="R51" s="3"/>
      <c r="S51" s="3"/>
    </row>
    <row r="52" spans="1:19" ht="12.75" customHeight="1" x14ac:dyDescent="0.2">
      <c r="A52" s="15" t="s">
        <v>65</v>
      </c>
      <c r="B52" s="13" t="s">
        <v>66</v>
      </c>
      <c r="C52" s="13"/>
      <c r="D52" s="13">
        <v>1</v>
      </c>
      <c r="E52" s="22" t="s">
        <v>67</v>
      </c>
      <c r="F52" s="21"/>
      <c r="O52" s="3"/>
      <c r="P52" s="3"/>
      <c r="Q52" s="3"/>
      <c r="R52" s="3"/>
      <c r="S52" s="3"/>
    </row>
    <row r="53" spans="1:19" ht="12.75" customHeight="1" x14ac:dyDescent="0.2">
      <c r="A53" s="15" t="s">
        <v>68</v>
      </c>
      <c r="B53" s="13" t="s">
        <v>66</v>
      </c>
      <c r="C53" s="13"/>
      <c r="D53" s="13">
        <v>2</v>
      </c>
      <c r="E53" s="22" t="s">
        <v>67</v>
      </c>
      <c r="F53" s="21"/>
      <c r="O53" s="3"/>
      <c r="P53" s="3"/>
      <c r="Q53" s="3"/>
      <c r="R53" s="3"/>
      <c r="S53" s="3"/>
    </row>
    <row r="54" spans="1:19" ht="12.75" customHeight="1" x14ac:dyDescent="0.2">
      <c r="A54" s="15" t="s">
        <v>69</v>
      </c>
      <c r="B54" s="13" t="s">
        <v>66</v>
      </c>
      <c r="C54" s="13"/>
      <c r="D54" s="13">
        <v>4</v>
      </c>
      <c r="E54" s="22">
        <v>1</v>
      </c>
      <c r="F54" s="21"/>
      <c r="O54" s="3"/>
      <c r="P54" s="3"/>
      <c r="Q54" s="3"/>
      <c r="R54" s="3"/>
      <c r="S54" s="3"/>
    </row>
    <row r="55" spans="1:19" ht="12.75" customHeight="1" x14ac:dyDescent="0.2">
      <c r="A55" s="15" t="s">
        <v>70</v>
      </c>
      <c r="B55" s="13" t="s">
        <v>66</v>
      </c>
      <c r="C55" s="13"/>
      <c r="D55" s="13">
        <v>6</v>
      </c>
      <c r="E55" s="22">
        <v>1</v>
      </c>
      <c r="F55" s="21"/>
      <c r="O55" s="3"/>
      <c r="P55" s="3"/>
      <c r="Q55" s="3"/>
      <c r="R55" s="3"/>
      <c r="S55" s="3"/>
    </row>
    <row r="56" spans="1:19" ht="12.75" customHeight="1" x14ac:dyDescent="0.2">
      <c r="A56" s="15" t="s">
        <v>71</v>
      </c>
      <c r="B56" s="13" t="s">
        <v>66</v>
      </c>
      <c r="C56" s="13"/>
      <c r="D56" s="13">
        <v>11</v>
      </c>
      <c r="E56" s="22" t="s">
        <v>67</v>
      </c>
      <c r="F56" s="21"/>
      <c r="O56" s="3"/>
      <c r="P56" s="3"/>
      <c r="Q56" s="3"/>
      <c r="R56" s="3"/>
      <c r="S56" s="3"/>
    </row>
    <row r="57" spans="1:19" ht="12.75" customHeight="1" x14ac:dyDescent="0.2">
      <c r="A57" s="15" t="s">
        <v>72</v>
      </c>
      <c r="B57" s="13" t="s">
        <v>66</v>
      </c>
      <c r="C57" s="13"/>
      <c r="D57" s="13">
        <v>14</v>
      </c>
      <c r="E57" s="22" t="s">
        <v>67</v>
      </c>
      <c r="F57" s="21"/>
      <c r="O57" s="3"/>
      <c r="P57" s="3"/>
      <c r="Q57" s="3"/>
      <c r="R57" s="3"/>
      <c r="S57" s="3"/>
    </row>
    <row r="58" spans="1:19" ht="12.75" customHeight="1" x14ac:dyDescent="0.2">
      <c r="A58" s="15" t="s">
        <v>73</v>
      </c>
      <c r="B58" s="13" t="s">
        <v>66</v>
      </c>
      <c r="C58" s="13"/>
      <c r="D58" s="13">
        <v>16</v>
      </c>
      <c r="E58" s="22" t="s">
        <v>67</v>
      </c>
      <c r="F58" s="21"/>
      <c r="O58" s="3"/>
      <c r="P58" s="3"/>
      <c r="Q58" s="3"/>
      <c r="R58" s="3"/>
      <c r="S58" s="3"/>
    </row>
    <row r="59" spans="1:19" ht="12.75" customHeight="1" x14ac:dyDescent="0.2">
      <c r="A59" s="15" t="s">
        <v>74</v>
      </c>
      <c r="B59" s="13" t="s">
        <v>66</v>
      </c>
      <c r="C59" s="13"/>
      <c r="D59" s="13">
        <v>18</v>
      </c>
      <c r="E59" s="22" t="s">
        <v>67</v>
      </c>
      <c r="F59" s="21"/>
      <c r="O59" s="3"/>
      <c r="P59" s="3"/>
      <c r="Q59" s="3"/>
      <c r="R59" s="3"/>
      <c r="S59" s="3"/>
    </row>
    <row r="60" spans="1:19" ht="12.75" customHeight="1" x14ac:dyDescent="0.2">
      <c r="A60" s="15" t="s">
        <v>75</v>
      </c>
      <c r="B60" s="13" t="s">
        <v>66</v>
      </c>
      <c r="C60" s="13"/>
      <c r="D60" s="13">
        <v>20</v>
      </c>
      <c r="E60" s="22" t="s">
        <v>67</v>
      </c>
      <c r="F60" s="21"/>
      <c r="O60" s="3"/>
      <c r="P60" s="3"/>
      <c r="Q60" s="3"/>
      <c r="R60" s="3"/>
      <c r="S60" s="3"/>
    </row>
    <row r="61" spans="1:19" ht="12.75" customHeight="1" x14ac:dyDescent="0.2">
      <c r="A61" s="15" t="s">
        <v>76</v>
      </c>
      <c r="B61" s="13" t="s">
        <v>66</v>
      </c>
      <c r="C61" s="13"/>
      <c r="D61" s="13">
        <v>22</v>
      </c>
      <c r="E61" s="22" t="s">
        <v>67</v>
      </c>
      <c r="F61" s="21"/>
      <c r="O61" s="3"/>
      <c r="P61" s="3"/>
      <c r="Q61" s="3"/>
      <c r="R61" s="3"/>
      <c r="S61" s="3"/>
    </row>
    <row r="62" spans="1:19" ht="12.75" customHeight="1" x14ac:dyDescent="0.2">
      <c r="A62" s="15" t="s">
        <v>77</v>
      </c>
      <c r="B62" s="13" t="s">
        <v>66</v>
      </c>
      <c r="C62" s="13"/>
      <c r="D62" s="13">
        <v>24</v>
      </c>
      <c r="E62" s="22" t="s">
        <v>67</v>
      </c>
      <c r="F62" s="21"/>
      <c r="O62" s="3"/>
      <c r="P62" s="3"/>
      <c r="Q62" s="3"/>
      <c r="R62" s="3"/>
      <c r="S62" s="3"/>
    </row>
    <row r="63" spans="1:19" ht="12.75" customHeight="1" x14ac:dyDescent="0.2">
      <c r="A63" s="15" t="s">
        <v>78</v>
      </c>
      <c r="B63" s="13" t="s">
        <v>66</v>
      </c>
      <c r="C63" s="13"/>
      <c r="D63" s="13">
        <v>26</v>
      </c>
      <c r="E63" s="22" t="s">
        <v>67</v>
      </c>
      <c r="F63" s="21"/>
      <c r="O63" s="3"/>
      <c r="P63" s="3"/>
      <c r="Q63" s="3"/>
      <c r="R63" s="3"/>
      <c r="S63" s="3"/>
    </row>
    <row r="64" spans="1:19" ht="12.75" customHeight="1" x14ac:dyDescent="0.2">
      <c r="A64" s="15" t="s">
        <v>79</v>
      </c>
      <c r="B64" s="13" t="s">
        <v>66</v>
      </c>
      <c r="C64" s="13"/>
      <c r="D64" s="13">
        <v>28</v>
      </c>
      <c r="E64" s="23" t="s">
        <v>67</v>
      </c>
      <c r="F64" s="21"/>
      <c r="O64" s="3"/>
      <c r="P64" s="3"/>
      <c r="Q64" s="3"/>
      <c r="R64" s="3"/>
      <c r="S64" s="3"/>
    </row>
    <row r="65" spans="1:20" ht="12.75" customHeight="1" x14ac:dyDescent="0.2">
      <c r="A65" s="15" t="s">
        <v>80</v>
      </c>
      <c r="B65" s="13" t="s">
        <v>66</v>
      </c>
      <c r="C65" s="13"/>
      <c r="D65" s="13">
        <v>31</v>
      </c>
      <c r="E65" s="22" t="s">
        <v>67</v>
      </c>
      <c r="F65" s="21"/>
      <c r="O65" s="3"/>
      <c r="P65" s="3"/>
      <c r="Q65" s="3"/>
      <c r="R65" s="3"/>
      <c r="S65" s="3"/>
    </row>
    <row r="66" spans="1:20" ht="12.75" customHeight="1" x14ac:dyDescent="0.2">
      <c r="A66" s="15" t="s">
        <v>81</v>
      </c>
      <c r="B66" s="13" t="s">
        <v>66</v>
      </c>
      <c r="C66" s="13"/>
      <c r="D66" s="13">
        <v>36</v>
      </c>
      <c r="E66" s="22" t="s">
        <v>67</v>
      </c>
      <c r="F66" s="21"/>
      <c r="O66" s="3"/>
      <c r="P66" s="3"/>
      <c r="Q66" s="3"/>
      <c r="R66" s="3"/>
      <c r="S66" s="3"/>
    </row>
    <row r="67" spans="1:20" ht="12.75" customHeight="1" x14ac:dyDescent="0.2">
      <c r="A67" s="15" t="s">
        <v>82</v>
      </c>
      <c r="B67" s="13" t="s">
        <v>66</v>
      </c>
      <c r="C67" s="13"/>
      <c r="D67" s="13">
        <v>40</v>
      </c>
      <c r="E67" s="22" t="s">
        <v>67</v>
      </c>
      <c r="F67" s="21"/>
      <c r="O67" s="3"/>
      <c r="P67" s="3"/>
      <c r="Q67" s="3"/>
      <c r="R67" s="3"/>
      <c r="S67" s="3"/>
      <c r="T67" s="1"/>
    </row>
    <row r="68" spans="1:20" ht="12.75" customHeight="1" x14ac:dyDescent="0.2">
      <c r="A68" s="15" t="s">
        <v>83</v>
      </c>
      <c r="B68" s="13" t="s">
        <v>66</v>
      </c>
      <c r="C68" s="13"/>
      <c r="D68" s="13">
        <v>45</v>
      </c>
      <c r="E68" s="22" t="s">
        <v>67</v>
      </c>
      <c r="F68" s="21"/>
      <c r="O68" s="3"/>
      <c r="P68" s="3"/>
      <c r="Q68" s="3"/>
      <c r="R68" s="3"/>
      <c r="S68" s="3"/>
      <c r="T68" s="1"/>
    </row>
    <row r="69" spans="1:20" ht="12.75" customHeight="1" x14ac:dyDescent="0.2">
      <c r="A69" s="15" t="s">
        <v>84</v>
      </c>
      <c r="B69" s="13" t="s">
        <v>66</v>
      </c>
      <c r="C69" s="13"/>
      <c r="D69" s="13">
        <v>50</v>
      </c>
      <c r="E69" s="22" t="s">
        <v>67</v>
      </c>
      <c r="F69" s="21"/>
      <c r="O69" s="3"/>
      <c r="P69" s="3"/>
      <c r="Q69" s="3"/>
      <c r="R69" s="3"/>
      <c r="S69" s="3"/>
      <c r="T69" s="1"/>
    </row>
    <row r="70" spans="1:20" ht="12.75" customHeight="1" x14ac:dyDescent="0.2">
      <c r="A70" s="15" t="s">
        <v>85</v>
      </c>
      <c r="B70" s="13" t="s">
        <v>66</v>
      </c>
      <c r="C70" s="13"/>
      <c r="D70" s="13">
        <v>59</v>
      </c>
      <c r="E70" s="22" t="s">
        <v>67</v>
      </c>
      <c r="F70" s="24"/>
      <c r="O70" s="3"/>
      <c r="P70" s="3"/>
      <c r="Q70" s="3"/>
      <c r="R70" s="3"/>
      <c r="S70" s="3"/>
      <c r="T70" s="1"/>
    </row>
    <row r="71" spans="1:20" ht="12.75" customHeight="1" x14ac:dyDescent="0.2">
      <c r="A71" s="15" t="s">
        <v>86</v>
      </c>
      <c r="B71" s="13" t="s">
        <v>35</v>
      </c>
      <c r="C71" s="13" t="s">
        <v>22</v>
      </c>
      <c r="D71" s="13">
        <v>1</v>
      </c>
      <c r="E71" s="13">
        <v>6</v>
      </c>
      <c r="F71" s="24"/>
      <c r="O71" s="3"/>
      <c r="P71" s="3"/>
      <c r="Q71" s="3"/>
      <c r="R71" s="3"/>
      <c r="S71" s="3"/>
      <c r="T71" s="1"/>
    </row>
    <row r="72" spans="1:20" ht="12.75" customHeight="1" x14ac:dyDescent="0.2">
      <c r="A72" s="15" t="s">
        <v>87</v>
      </c>
      <c r="B72" s="13" t="s">
        <v>88</v>
      </c>
      <c r="C72" s="13" t="s">
        <v>22</v>
      </c>
      <c r="D72" s="13">
        <v>5</v>
      </c>
      <c r="E72" s="13">
        <v>8</v>
      </c>
      <c r="F72" s="24"/>
      <c r="O72" s="3"/>
      <c r="P72" s="3"/>
      <c r="Q72" s="3"/>
      <c r="R72" s="3"/>
      <c r="S72" s="3"/>
      <c r="T72" s="1"/>
    </row>
    <row r="73" spans="1:20" ht="12.75" customHeight="1" x14ac:dyDescent="0.2">
      <c r="A73" s="15" t="s">
        <v>89</v>
      </c>
      <c r="B73" s="13" t="s">
        <v>88</v>
      </c>
      <c r="C73" s="13" t="s">
        <v>22</v>
      </c>
      <c r="D73" s="13">
        <v>6</v>
      </c>
      <c r="E73" s="13">
        <v>8</v>
      </c>
      <c r="F73" s="24"/>
      <c r="O73" s="3"/>
      <c r="P73" s="3"/>
      <c r="Q73" s="3"/>
      <c r="R73" s="3"/>
      <c r="S73" s="3"/>
      <c r="T73" s="1"/>
    </row>
    <row r="74" spans="1:20" ht="12.75" customHeight="1" x14ac:dyDescent="0.2">
      <c r="A74" s="15" t="s">
        <v>90</v>
      </c>
      <c r="B74" s="13" t="s">
        <v>88</v>
      </c>
      <c r="C74" s="13" t="s">
        <v>22</v>
      </c>
      <c r="D74" s="13">
        <v>13</v>
      </c>
      <c r="E74" s="13">
        <v>8</v>
      </c>
      <c r="F74" s="24"/>
      <c r="O74" s="3"/>
      <c r="P74" s="3"/>
      <c r="Q74" s="3"/>
      <c r="R74" s="3"/>
      <c r="S74" s="3"/>
      <c r="T74" s="1"/>
    </row>
    <row r="75" spans="1:20" ht="12.75" customHeight="1" x14ac:dyDescent="0.2">
      <c r="A75" s="15" t="s">
        <v>91</v>
      </c>
      <c r="B75" s="13" t="s">
        <v>88</v>
      </c>
      <c r="C75" s="13" t="s">
        <v>22</v>
      </c>
      <c r="D75" s="13">
        <v>14</v>
      </c>
      <c r="E75" s="13">
        <v>8</v>
      </c>
      <c r="F75" s="24"/>
      <c r="O75" s="3"/>
      <c r="P75" s="3"/>
      <c r="Q75" s="3"/>
      <c r="R75" s="3"/>
      <c r="S75" s="3"/>
      <c r="T75" s="1"/>
    </row>
    <row r="76" spans="1:20" ht="12.75" customHeight="1" x14ac:dyDescent="0.2">
      <c r="A76" s="15" t="s">
        <v>92</v>
      </c>
      <c r="B76" s="13" t="s">
        <v>88</v>
      </c>
      <c r="C76" s="13" t="s">
        <v>22</v>
      </c>
      <c r="D76" s="13">
        <v>16</v>
      </c>
      <c r="E76" s="13">
        <v>8</v>
      </c>
      <c r="F76" s="24"/>
      <c r="O76" s="3"/>
      <c r="P76" s="3"/>
      <c r="Q76" s="3"/>
      <c r="R76" s="3"/>
      <c r="S76" s="3"/>
      <c r="T76" s="1"/>
    </row>
    <row r="77" spans="1:20" ht="12.75" customHeight="1" x14ac:dyDescent="0.2">
      <c r="A77" s="15" t="s">
        <v>93</v>
      </c>
      <c r="B77" s="13" t="s">
        <v>88</v>
      </c>
      <c r="C77" s="13" t="s">
        <v>22</v>
      </c>
      <c r="D77" s="13">
        <v>17</v>
      </c>
      <c r="E77" s="13">
        <v>8</v>
      </c>
      <c r="F77" s="24"/>
      <c r="O77" s="3"/>
      <c r="P77" s="3"/>
      <c r="Q77" s="3"/>
      <c r="R77" s="3"/>
      <c r="S77" s="3"/>
      <c r="T77" s="1"/>
    </row>
    <row r="78" spans="1:20" ht="12.75" customHeight="1" x14ac:dyDescent="0.2">
      <c r="A78" s="15" t="s">
        <v>94</v>
      </c>
      <c r="B78" s="13" t="s">
        <v>88</v>
      </c>
      <c r="C78" s="13" t="s">
        <v>22</v>
      </c>
      <c r="D78" s="13">
        <v>1</v>
      </c>
      <c r="E78" s="13">
        <v>6</v>
      </c>
      <c r="F78" s="24"/>
      <c r="O78" s="3"/>
      <c r="P78" s="3"/>
      <c r="Q78" s="3"/>
      <c r="R78" s="3"/>
      <c r="S78" s="3"/>
      <c r="T78" s="1"/>
    </row>
    <row r="79" spans="1:20" ht="12.75" customHeight="1" x14ac:dyDescent="0.2">
      <c r="A79" s="15" t="s">
        <v>95</v>
      </c>
      <c r="B79" s="13" t="s">
        <v>88</v>
      </c>
      <c r="C79" s="13" t="s">
        <v>22</v>
      </c>
      <c r="D79" s="13">
        <v>27</v>
      </c>
      <c r="E79" s="13">
        <v>10</v>
      </c>
      <c r="F79" s="24"/>
      <c r="O79" s="3"/>
      <c r="P79" s="3"/>
      <c r="Q79" s="3"/>
      <c r="R79" s="3"/>
      <c r="S79" s="3"/>
      <c r="T79" s="1"/>
    </row>
    <row r="80" spans="1:20" ht="12.75" customHeight="1" x14ac:dyDescent="0.2">
      <c r="A80" s="15" t="s">
        <v>96</v>
      </c>
      <c r="B80" s="13"/>
      <c r="C80" s="13"/>
      <c r="D80" s="13"/>
      <c r="E80" s="13"/>
      <c r="F80" s="24"/>
      <c r="O80" s="3"/>
      <c r="P80" s="3"/>
      <c r="Q80" s="3"/>
      <c r="R80" s="3"/>
      <c r="S80" s="3"/>
      <c r="T80" s="1"/>
    </row>
    <row r="81" spans="1:22" ht="12.75" customHeight="1" x14ac:dyDescent="0.2">
      <c r="A81" s="15" t="s">
        <v>97</v>
      </c>
      <c r="B81" s="13" t="s">
        <v>98</v>
      </c>
      <c r="C81" s="13"/>
      <c r="D81" s="13">
        <v>6</v>
      </c>
      <c r="E81" s="13"/>
      <c r="F81" s="24"/>
      <c r="O81" s="3"/>
      <c r="P81" s="3"/>
      <c r="Q81" s="3"/>
      <c r="R81" s="3"/>
      <c r="S81" s="3"/>
      <c r="T81" s="1"/>
    </row>
    <row r="82" spans="1:22" ht="12.75" customHeight="1" x14ac:dyDescent="0.2">
      <c r="A82" s="15" t="s">
        <v>99</v>
      </c>
      <c r="B82" s="13" t="s">
        <v>21</v>
      </c>
      <c r="C82" s="13" t="s">
        <v>22</v>
      </c>
      <c r="D82" s="13">
        <v>200</v>
      </c>
      <c r="E82" s="13">
        <v>8</v>
      </c>
      <c r="F82" s="24"/>
      <c r="I82" s="1"/>
      <c r="P82" s="3"/>
      <c r="Q82" s="3"/>
      <c r="R82" s="3"/>
      <c r="S82" s="3"/>
      <c r="T82" s="3"/>
      <c r="U82" s="1"/>
    </row>
    <row r="83" spans="1:22" ht="12.75" customHeight="1" x14ac:dyDescent="0.2">
      <c r="A83" s="15" t="s">
        <v>100</v>
      </c>
      <c r="B83" s="13" t="s">
        <v>40</v>
      </c>
      <c r="C83" s="13"/>
      <c r="D83" s="13" t="s">
        <v>101</v>
      </c>
      <c r="E83" s="13"/>
      <c r="F83" s="24"/>
      <c r="I83" s="1"/>
      <c r="P83" s="3"/>
      <c r="Q83" s="3"/>
      <c r="R83" s="3"/>
      <c r="S83" s="3"/>
      <c r="T83" s="3"/>
      <c r="U83" s="1"/>
    </row>
    <row r="84" spans="1:22" ht="12.75" customHeight="1" x14ac:dyDescent="0.2">
      <c r="A84" s="15" t="s">
        <v>102</v>
      </c>
      <c r="B84" s="13" t="s">
        <v>40</v>
      </c>
      <c r="C84" s="13"/>
      <c r="D84" s="13" t="s">
        <v>101</v>
      </c>
      <c r="E84" s="13"/>
      <c r="F84" s="24"/>
      <c r="I84" s="1"/>
      <c r="P84" s="3"/>
      <c r="Q84" s="3"/>
      <c r="R84" s="3"/>
      <c r="S84" s="3"/>
      <c r="T84" s="3"/>
      <c r="U84" s="1"/>
    </row>
    <row r="85" spans="1:22" ht="12.75" customHeight="1" x14ac:dyDescent="0.2">
      <c r="A85" s="15" t="s">
        <v>103</v>
      </c>
      <c r="B85" s="13" t="s">
        <v>40</v>
      </c>
      <c r="C85" s="13"/>
      <c r="D85" s="13" t="s">
        <v>101</v>
      </c>
      <c r="E85" s="13"/>
      <c r="F85" s="24"/>
      <c r="I85" s="1"/>
      <c r="P85" s="3"/>
      <c r="Q85" s="3"/>
      <c r="R85" s="3"/>
      <c r="S85" s="3"/>
      <c r="T85" s="3"/>
      <c r="U85" s="1"/>
    </row>
    <row r="86" spans="1:22" ht="12.75" customHeight="1" x14ac:dyDescent="0.2">
      <c r="A86" s="15" t="s">
        <v>104</v>
      </c>
      <c r="B86" s="13" t="s">
        <v>40</v>
      </c>
      <c r="C86" s="13"/>
      <c r="D86" s="13">
        <v>4</v>
      </c>
      <c r="F86" s="24"/>
      <c r="I86" s="1"/>
      <c r="P86" s="3"/>
      <c r="Q86" s="3"/>
      <c r="R86" s="3"/>
      <c r="S86" s="3"/>
      <c r="T86" s="3"/>
      <c r="U86" s="1"/>
    </row>
    <row r="87" spans="1:22" ht="12.75" customHeight="1" x14ac:dyDescent="0.2">
      <c r="A87" s="15" t="s">
        <v>105</v>
      </c>
      <c r="B87" s="13" t="s">
        <v>40</v>
      </c>
      <c r="C87" s="13"/>
      <c r="D87" s="13">
        <v>4</v>
      </c>
      <c r="E87" s="13"/>
      <c r="F87" s="24"/>
      <c r="I87" s="1"/>
      <c r="P87" s="3"/>
      <c r="Q87" s="3"/>
      <c r="R87" s="3"/>
      <c r="S87" s="3"/>
      <c r="T87" s="3"/>
      <c r="U87" s="1"/>
    </row>
    <row r="88" spans="1:22" ht="12.75" customHeight="1" x14ac:dyDescent="0.2">
      <c r="A88" s="15" t="s">
        <v>106</v>
      </c>
      <c r="B88" s="13" t="s">
        <v>40</v>
      </c>
      <c r="C88" s="13"/>
      <c r="D88" s="13">
        <v>4</v>
      </c>
      <c r="E88" s="13"/>
      <c r="F88" s="24"/>
      <c r="I88" s="1"/>
      <c r="P88" s="3"/>
      <c r="Q88" s="3"/>
      <c r="R88" s="3"/>
      <c r="S88" s="3"/>
      <c r="T88" s="3"/>
      <c r="U88" s="1"/>
    </row>
    <row r="89" spans="1:22" ht="12.75" customHeight="1" x14ac:dyDescent="0.2">
      <c r="A89" s="15" t="s">
        <v>107</v>
      </c>
      <c r="B89" s="13" t="s">
        <v>98</v>
      </c>
      <c r="C89" s="13"/>
      <c r="D89" s="13">
        <v>23</v>
      </c>
      <c r="E89" s="13"/>
      <c r="F89" s="24"/>
      <c r="I89" s="1"/>
      <c r="P89" s="3"/>
      <c r="Q89" s="3"/>
      <c r="R89" s="3"/>
      <c r="S89" s="3"/>
      <c r="T89" s="3"/>
      <c r="U89" s="1"/>
    </row>
    <row r="90" spans="1:22" ht="12.75" customHeight="1" x14ac:dyDescent="0.2">
      <c r="A90" s="15" t="s">
        <v>108</v>
      </c>
      <c r="B90" s="13" t="s">
        <v>98</v>
      </c>
      <c r="C90" s="13"/>
      <c r="D90" s="13">
        <v>29</v>
      </c>
      <c r="E90" s="13"/>
      <c r="F90" s="24"/>
      <c r="I90" s="1"/>
      <c r="P90" s="3"/>
      <c r="Q90" s="3"/>
      <c r="R90" s="3"/>
      <c r="S90" s="3"/>
      <c r="T90" s="3"/>
      <c r="U90" s="1"/>
    </row>
    <row r="91" spans="1:22" ht="12.75" customHeight="1" x14ac:dyDescent="0.2">
      <c r="A91" s="15"/>
      <c r="B91" s="13"/>
      <c r="C91" s="13"/>
      <c r="D91" s="13"/>
      <c r="E91" s="46"/>
      <c r="F91" s="46"/>
      <c r="I91" s="1"/>
      <c r="P91" s="3"/>
      <c r="Q91" s="3"/>
      <c r="R91" s="3"/>
      <c r="S91" s="3"/>
      <c r="T91" s="3"/>
      <c r="U91" s="1"/>
    </row>
    <row r="92" spans="1:22" ht="12.75" customHeight="1" x14ac:dyDescent="0.2">
      <c r="A92" s="15"/>
      <c r="B92" s="13"/>
      <c r="C92" s="13"/>
      <c r="D92" s="13"/>
      <c r="E92" s="13"/>
      <c r="F92" s="13"/>
      <c r="I92" s="1"/>
      <c r="P92" s="3"/>
      <c r="Q92" s="3"/>
      <c r="R92" s="3"/>
      <c r="S92" s="3"/>
      <c r="T92" s="3"/>
      <c r="U92" s="1"/>
    </row>
    <row r="93" spans="1:22" ht="12.75" customHeight="1" x14ac:dyDescent="0.2">
      <c r="A93" s="5"/>
      <c r="B93" s="25"/>
      <c r="C93" s="25"/>
      <c r="D93" s="15"/>
      <c r="E93" s="13"/>
      <c r="F93" s="13"/>
      <c r="H93" s="4"/>
      <c r="Q93" s="3"/>
      <c r="R93" s="3"/>
      <c r="S93" s="3"/>
      <c r="T93" s="3"/>
      <c r="U93" s="3"/>
      <c r="V93" s="1"/>
    </row>
    <row r="94" spans="1:22" ht="12.75" customHeight="1" x14ac:dyDescent="0.2">
      <c r="A94" s="10" t="s">
        <v>109</v>
      </c>
      <c r="B94" s="26"/>
      <c r="C94" s="15"/>
      <c r="D94" s="15"/>
      <c r="E94" s="13"/>
      <c r="F94" s="13"/>
      <c r="Q94" s="3"/>
      <c r="R94" s="3"/>
      <c r="S94" s="3"/>
      <c r="T94" s="3"/>
      <c r="U94" s="3"/>
      <c r="V94" s="1"/>
    </row>
    <row r="95" spans="1:22" ht="12.75" customHeight="1" x14ac:dyDescent="0.2">
      <c r="A95" s="16" t="s">
        <v>110</v>
      </c>
      <c r="B95" s="27" t="e">
        <f>F51/(F29+F50)</f>
        <v>#DIV/0!</v>
      </c>
      <c r="C95" s="14"/>
      <c r="D95" s="15"/>
      <c r="E95" s="13"/>
      <c r="F95" s="13"/>
      <c r="H95" s="55">
        <v>5.08</v>
      </c>
      <c r="I95" s="55">
        <v>4</v>
      </c>
      <c r="Q95" s="3"/>
      <c r="R95" s="3"/>
      <c r="S95" s="3"/>
      <c r="T95" s="3"/>
      <c r="U95" s="3"/>
      <c r="V95" s="1"/>
    </row>
    <row r="96" spans="1:22" ht="12.75" customHeight="1" x14ac:dyDescent="0.2">
      <c r="A96" s="16" t="s">
        <v>111</v>
      </c>
      <c r="B96" s="27" t="e">
        <f>(F51-(F31+F32+F48)+F14+F15+F16+F11)/((F29+F50-(F31+F32+F48)))</f>
        <v>#DIV/0!</v>
      </c>
      <c r="C96" s="14"/>
      <c r="D96" s="15"/>
      <c r="E96" s="13"/>
      <c r="F96" s="13"/>
      <c r="H96" s="55">
        <v>6.76</v>
      </c>
      <c r="I96" s="55">
        <v>7</v>
      </c>
      <c r="Q96" s="3"/>
      <c r="R96" s="3"/>
      <c r="S96" s="3"/>
      <c r="T96" s="3"/>
      <c r="U96" s="3"/>
      <c r="V96" s="1"/>
    </row>
    <row r="97" spans="1:22" ht="12.75" customHeight="1" x14ac:dyDescent="0.2">
      <c r="A97" s="16" t="s">
        <v>112</v>
      </c>
      <c r="B97" s="27" t="e">
        <f>(F51/F70)</f>
        <v>#DIV/0!</v>
      </c>
      <c r="C97" s="14"/>
      <c r="D97" s="15"/>
      <c r="E97" s="13"/>
      <c r="F97" s="13"/>
      <c r="H97" s="55">
        <v>8.25</v>
      </c>
      <c r="I97" s="55">
        <v>5.5</v>
      </c>
      <c r="Q97" s="3"/>
      <c r="R97" s="3"/>
      <c r="S97" s="3"/>
      <c r="T97" s="3"/>
      <c r="U97" s="3"/>
      <c r="V97" s="1"/>
    </row>
    <row r="98" spans="1:22" ht="12.75" customHeight="1" x14ac:dyDescent="0.2">
      <c r="A98" s="16" t="s">
        <v>113</v>
      </c>
      <c r="B98" s="28" t="e">
        <f>(F29+SUM(F33:F47)+F49-F30)/(F29+SUM(F33:F47)+F49)</f>
        <v>#DIV/0!</v>
      </c>
      <c r="C98" s="14"/>
      <c r="D98" s="15"/>
      <c r="E98" s="13"/>
      <c r="F98" s="13"/>
      <c r="H98" s="55">
        <v>1.99</v>
      </c>
      <c r="I98" s="55">
        <v>3</v>
      </c>
      <c r="Q98" s="3"/>
      <c r="R98" s="3"/>
      <c r="S98" s="3"/>
      <c r="T98" s="3"/>
      <c r="U98" s="3"/>
      <c r="V98" s="1"/>
    </row>
    <row r="99" spans="1:22" ht="12.75" customHeight="1" x14ac:dyDescent="0.2">
      <c r="A99" s="52" t="s">
        <v>114</v>
      </c>
      <c r="B99" s="53">
        <f>F29</f>
        <v>0</v>
      </c>
      <c r="C99" s="15"/>
      <c r="D99" s="15"/>
      <c r="E99" s="13"/>
      <c r="F99" s="13"/>
      <c r="H99" s="55">
        <v>29.12</v>
      </c>
      <c r="Q99" s="3"/>
      <c r="R99" s="3"/>
      <c r="S99" s="3"/>
      <c r="T99" s="3"/>
      <c r="U99" s="3"/>
      <c r="V99" s="1"/>
    </row>
    <row r="100" spans="1:22" ht="12.75" customHeight="1" x14ac:dyDescent="0.2">
      <c r="A100" s="52"/>
      <c r="B100" s="29"/>
      <c r="C100" s="15"/>
      <c r="D100" s="15"/>
      <c r="E100" s="13"/>
      <c r="F100" s="13"/>
      <c r="Q100" s="3"/>
      <c r="R100" s="3"/>
      <c r="S100" s="3"/>
      <c r="T100" s="3"/>
      <c r="U100" s="3"/>
      <c r="V100" s="1"/>
    </row>
    <row r="101" spans="1:22" ht="12.75" customHeight="1" x14ac:dyDescent="0.2">
      <c r="A101" s="10" t="s">
        <v>115</v>
      </c>
      <c r="B101" s="26"/>
      <c r="C101" s="15"/>
      <c r="D101" s="15"/>
      <c r="E101" s="13"/>
      <c r="F101" s="13"/>
      <c r="Q101" s="3"/>
      <c r="R101" s="3"/>
      <c r="S101" s="3"/>
      <c r="T101" s="3"/>
      <c r="U101" s="3"/>
      <c r="V101" s="1"/>
    </row>
    <row r="102" spans="1:22" ht="12.75" customHeight="1" x14ac:dyDescent="0.2">
      <c r="A102" s="16" t="s">
        <v>116</v>
      </c>
      <c r="B102" s="9" t="e">
        <f>F56/F68</f>
        <v>#DIV/0!</v>
      </c>
      <c r="C102" s="14"/>
      <c r="D102" s="15"/>
      <c r="E102" s="13"/>
      <c r="F102" s="13"/>
      <c r="H102" s="55">
        <v>2.88</v>
      </c>
      <c r="Q102" s="3"/>
      <c r="R102" s="3"/>
      <c r="S102" s="3"/>
      <c r="T102" s="3"/>
      <c r="U102" s="3"/>
      <c r="V102" s="1"/>
    </row>
    <row r="103" spans="1:22" ht="12.75" customHeight="1" x14ac:dyDescent="0.2">
      <c r="A103" s="16" t="s">
        <v>117</v>
      </c>
      <c r="B103" s="30" t="e">
        <f>(F52+F53+F65)/((F13-F14-F15-F16)/F80)</f>
        <v>#DIV/0!</v>
      </c>
      <c r="C103" s="14"/>
      <c r="D103" s="15"/>
      <c r="E103" s="13"/>
      <c r="F103" s="13"/>
      <c r="H103" s="55">
        <v>99.19</v>
      </c>
      <c r="I103" s="55">
        <v>80</v>
      </c>
      <c r="Q103" s="3"/>
      <c r="R103" s="3"/>
      <c r="S103" s="3"/>
      <c r="T103" s="3"/>
      <c r="U103" s="3"/>
      <c r="V103" s="1"/>
    </row>
    <row r="104" spans="1:22" ht="12.75" customHeight="1" x14ac:dyDescent="0.2">
      <c r="A104" s="16" t="s">
        <v>118</v>
      </c>
      <c r="B104" s="30" t="e">
        <f>((F54-ABS(F55))/(F29/F80))</f>
        <v>#DIV/0!</v>
      </c>
      <c r="C104" s="12"/>
      <c r="D104" s="15"/>
      <c r="E104" s="13"/>
      <c r="F104" s="13"/>
      <c r="H104" s="55">
        <v>50.18</v>
      </c>
      <c r="I104" s="55">
        <v>48</v>
      </c>
      <c r="Q104" s="3"/>
      <c r="R104" s="3"/>
      <c r="S104" s="3"/>
      <c r="T104" s="3"/>
      <c r="U104" s="3"/>
      <c r="V104" s="1"/>
    </row>
    <row r="105" spans="1:22" ht="12.75" customHeight="1" x14ac:dyDescent="0.2">
      <c r="A105" s="16" t="s">
        <v>119</v>
      </c>
      <c r="B105" s="31" t="e">
        <f>F54/(F27/F80)</f>
        <v>#DIV/0!</v>
      </c>
      <c r="C105" s="12"/>
      <c r="D105" s="15"/>
      <c r="E105" s="13"/>
      <c r="F105" s="13"/>
      <c r="H105" s="55">
        <v>50.89</v>
      </c>
      <c r="I105" s="55">
        <v>50</v>
      </c>
      <c r="Q105" s="3"/>
      <c r="R105" s="3"/>
      <c r="S105" s="3"/>
      <c r="T105" s="3"/>
      <c r="U105" s="3"/>
      <c r="V105" s="1"/>
    </row>
    <row r="106" spans="1:22" ht="12.75" customHeight="1" x14ac:dyDescent="0.2">
      <c r="A106" s="16"/>
      <c r="B106" s="26"/>
      <c r="C106" s="15"/>
      <c r="D106" s="15"/>
      <c r="E106" s="13"/>
      <c r="F106" s="13"/>
      <c r="Q106" s="3"/>
      <c r="R106" s="3"/>
      <c r="S106" s="3"/>
      <c r="T106" s="3"/>
      <c r="U106" s="3"/>
      <c r="V106" s="1"/>
    </row>
    <row r="107" spans="1:22" ht="12.75" customHeight="1" x14ac:dyDescent="0.2">
      <c r="A107" s="10" t="s">
        <v>120</v>
      </c>
      <c r="B107" s="26"/>
      <c r="C107" s="15"/>
      <c r="D107" s="15"/>
      <c r="E107" s="13"/>
      <c r="F107" s="13"/>
      <c r="Q107" s="3"/>
      <c r="R107" s="3"/>
      <c r="S107" s="3"/>
      <c r="T107" s="3"/>
      <c r="U107" s="3"/>
      <c r="V107" s="1"/>
    </row>
    <row r="108" spans="1:22" ht="12.75" customHeight="1" x14ac:dyDescent="0.2">
      <c r="A108" s="16" t="s">
        <v>121</v>
      </c>
      <c r="B108" s="27" t="e">
        <f>F70/F66</f>
        <v>#DIV/0!</v>
      </c>
      <c r="C108" s="14"/>
      <c r="D108" s="15"/>
      <c r="E108" s="13"/>
      <c r="F108" s="13"/>
      <c r="H108" s="55">
        <v>66.3</v>
      </c>
      <c r="I108" s="55">
        <v>60</v>
      </c>
      <c r="Q108" s="3"/>
      <c r="R108" s="3"/>
      <c r="S108" s="3"/>
      <c r="T108" s="3"/>
      <c r="U108" s="3"/>
      <c r="V108" s="1"/>
    </row>
    <row r="109" spans="1:22" ht="12.75" customHeight="1" x14ac:dyDescent="0.2">
      <c r="A109" s="16" t="s">
        <v>122</v>
      </c>
      <c r="B109" s="31" t="e">
        <f>((F51+F14+F15+F16+F11))/(F67*(365/F80)+F11)</f>
        <v>#DIV/0!</v>
      </c>
      <c r="C109" s="14"/>
      <c r="D109" s="15"/>
      <c r="E109" s="13"/>
      <c r="F109" s="13"/>
      <c r="H109" s="55">
        <v>4.38</v>
      </c>
      <c r="I109" s="55">
        <v>3</v>
      </c>
      <c r="Q109" s="3"/>
      <c r="R109" s="3"/>
      <c r="S109" s="3"/>
      <c r="T109" s="3"/>
      <c r="U109" s="3"/>
      <c r="V109" s="1"/>
    </row>
    <row r="110" spans="1:22" ht="12.75" customHeight="1" x14ac:dyDescent="0.2">
      <c r="A110" s="16" t="s">
        <v>123</v>
      </c>
      <c r="B110" s="27" t="e">
        <f>(F67+F69)/(F67+F69+F70)</f>
        <v>#DIV/0!</v>
      </c>
      <c r="C110" s="14"/>
      <c r="D110" s="15"/>
      <c r="E110" s="13"/>
      <c r="F110" s="13"/>
      <c r="H110" s="55">
        <v>17.14</v>
      </c>
      <c r="I110" s="55">
        <v>25</v>
      </c>
      <c r="Q110" s="3"/>
      <c r="R110" s="3"/>
      <c r="S110" s="3"/>
      <c r="T110" s="3"/>
      <c r="U110" s="3"/>
      <c r="V110" s="1"/>
    </row>
    <row r="111" spans="1:22" ht="12.75" customHeight="1" x14ac:dyDescent="0.2">
      <c r="A111" s="16"/>
      <c r="B111" s="26"/>
      <c r="C111" s="15"/>
      <c r="D111" s="15"/>
      <c r="E111" s="13"/>
      <c r="F111" s="13"/>
      <c r="Q111" s="3"/>
      <c r="R111" s="3"/>
      <c r="S111" s="3"/>
      <c r="T111" s="3"/>
      <c r="U111" s="3"/>
      <c r="V111" s="1"/>
    </row>
    <row r="112" spans="1:22" ht="12.75" customHeight="1" x14ac:dyDescent="0.2">
      <c r="A112" s="10" t="s">
        <v>124</v>
      </c>
      <c r="B112" s="26"/>
      <c r="C112" s="15"/>
      <c r="D112" s="15"/>
      <c r="E112" s="13"/>
      <c r="F112" s="13"/>
      <c r="Q112" s="3"/>
      <c r="R112" s="3"/>
      <c r="S112" s="3"/>
      <c r="T112" s="3"/>
      <c r="U112" s="3"/>
      <c r="V112" s="1"/>
    </row>
    <row r="113" spans="1:22" ht="12.75" customHeight="1" x14ac:dyDescent="0.2">
      <c r="A113" s="16" t="s">
        <v>125</v>
      </c>
      <c r="B113" s="27" t="e">
        <f>F78/(F75-F74-F73)</f>
        <v>#DIV/0!</v>
      </c>
      <c r="C113" s="14"/>
      <c r="D113" s="15"/>
      <c r="E113" s="13"/>
      <c r="F113" s="13"/>
      <c r="H113" s="55">
        <v>55.72</v>
      </c>
      <c r="Q113" s="3"/>
      <c r="R113" s="3"/>
      <c r="S113" s="3"/>
      <c r="T113" s="3"/>
      <c r="U113" s="3"/>
      <c r="V113" s="1"/>
    </row>
    <row r="114" spans="1:22" ht="12.75" customHeight="1" x14ac:dyDescent="0.2">
      <c r="A114" s="16" t="s">
        <v>126</v>
      </c>
      <c r="B114" s="28" t="e">
        <f>F21/F78</f>
        <v>#DIV/0!</v>
      </c>
      <c r="C114" s="14"/>
      <c r="D114" s="15"/>
      <c r="E114" s="13"/>
      <c r="F114" s="13"/>
      <c r="H114" s="55">
        <v>3663</v>
      </c>
      <c r="Q114" s="3"/>
      <c r="R114" s="3"/>
      <c r="S114" s="3"/>
      <c r="T114" s="3"/>
      <c r="U114" s="3"/>
      <c r="V114" s="1"/>
    </row>
    <row r="115" spans="1:22" ht="12.75" customHeight="1" x14ac:dyDescent="0.2">
      <c r="A115" s="16" t="s">
        <v>127</v>
      </c>
      <c r="B115" s="27" t="e">
        <f>(F75-F74-F73-F72)/F80</f>
        <v>#DIV/0!</v>
      </c>
      <c r="C115" s="14"/>
      <c r="D115" s="15"/>
      <c r="E115" s="13"/>
      <c r="F115" s="13"/>
      <c r="H115" s="55">
        <v>2.0499999999999998</v>
      </c>
      <c r="Q115" s="3"/>
      <c r="R115" s="3"/>
      <c r="S115" s="3"/>
      <c r="T115" s="3"/>
      <c r="U115" s="3"/>
      <c r="V115" s="1"/>
    </row>
    <row r="116" spans="1:22" ht="12.75" customHeight="1" x14ac:dyDescent="0.2">
      <c r="A116" s="16" t="s">
        <v>128</v>
      </c>
      <c r="B116" s="47" t="e">
        <f>F72/F80</f>
        <v>#DIV/0!</v>
      </c>
      <c r="C116" s="14"/>
      <c r="D116" s="15"/>
      <c r="E116" s="13"/>
      <c r="F116" s="13"/>
      <c r="H116" s="55">
        <v>1.58</v>
      </c>
      <c r="Q116" s="3"/>
      <c r="R116" s="3"/>
      <c r="S116" s="3"/>
      <c r="T116" s="3"/>
      <c r="U116" s="3"/>
      <c r="V116" s="1"/>
    </row>
    <row r="117" spans="1:22" ht="12.75" customHeight="1" x14ac:dyDescent="0.2">
      <c r="A117" s="42"/>
      <c r="B117" s="50"/>
      <c r="C117" s="15"/>
      <c r="D117" s="15"/>
      <c r="E117" s="13"/>
      <c r="F117" s="13"/>
      <c r="Q117" s="3"/>
      <c r="R117" s="3"/>
      <c r="S117" s="3"/>
      <c r="T117" s="3"/>
      <c r="U117" s="3"/>
      <c r="V117" s="1"/>
    </row>
    <row r="118" spans="1:22" ht="12.75" customHeight="1" x14ac:dyDescent="0.2">
      <c r="A118" s="10" t="s">
        <v>129</v>
      </c>
      <c r="B118" s="6"/>
      <c r="C118" s="15"/>
      <c r="D118" s="15"/>
      <c r="E118" s="13"/>
      <c r="F118" s="13"/>
      <c r="Q118" s="3"/>
      <c r="R118" s="3"/>
      <c r="S118" s="3"/>
      <c r="T118" s="3"/>
      <c r="U118" s="3"/>
      <c r="V118" s="1"/>
    </row>
    <row r="119" spans="1:22" ht="12.75" customHeight="1" x14ac:dyDescent="0.2">
      <c r="A119" s="16" t="s">
        <v>130</v>
      </c>
      <c r="B119" s="27" t="e">
        <f>F24/F25</f>
        <v>#DIV/0!</v>
      </c>
      <c r="C119" s="14"/>
      <c r="D119" s="15"/>
      <c r="E119" s="13"/>
      <c r="F119" s="13"/>
      <c r="H119" s="55">
        <v>85.05</v>
      </c>
      <c r="Q119" s="3"/>
      <c r="R119" s="3"/>
      <c r="S119" s="3"/>
      <c r="T119" s="3"/>
      <c r="U119" s="3"/>
      <c r="V119" s="1"/>
    </row>
    <row r="120" spans="1:22" ht="12.75" customHeight="1" x14ac:dyDescent="0.2">
      <c r="A120" s="16" t="s">
        <v>131</v>
      </c>
      <c r="B120" s="30" t="e">
        <f>F19/(F17-F18)</f>
        <v>#DIV/0!</v>
      </c>
      <c r="C120" s="14"/>
      <c r="D120" s="15"/>
      <c r="E120" s="13"/>
      <c r="F120" s="13"/>
      <c r="H120" s="55">
        <v>28.36</v>
      </c>
      <c r="Q120" s="3"/>
      <c r="R120" s="3"/>
      <c r="S120" s="3"/>
      <c r="T120" s="3"/>
      <c r="U120" s="3"/>
      <c r="V120" s="1"/>
    </row>
    <row r="121" spans="1:22" ht="12.75" customHeight="1" x14ac:dyDescent="0.2">
      <c r="A121" s="16" t="s">
        <v>132</v>
      </c>
      <c r="B121" s="48" t="e">
        <f>F20/F19</f>
        <v>#DIV/0!</v>
      </c>
      <c r="C121" s="14"/>
      <c r="D121" s="15"/>
      <c r="E121" s="13"/>
      <c r="F121" s="13"/>
      <c r="H121" s="55">
        <v>41.54</v>
      </c>
      <c r="I121" s="55">
        <v>0.5</v>
      </c>
      <c r="Q121" s="3"/>
      <c r="R121" s="3"/>
      <c r="S121" s="3"/>
      <c r="T121" s="3"/>
      <c r="U121" s="3"/>
      <c r="V121" s="1"/>
    </row>
    <row r="122" spans="1:22" ht="12.75" customHeight="1" x14ac:dyDescent="0.2">
      <c r="A122" s="15"/>
      <c r="B122" s="13"/>
      <c r="C122" s="15"/>
      <c r="D122" s="15"/>
      <c r="E122" s="13"/>
      <c r="F122" s="13"/>
      <c r="Q122" s="3"/>
      <c r="R122" s="3"/>
      <c r="S122" s="3"/>
      <c r="T122" s="3"/>
      <c r="U122" s="3"/>
      <c r="V122" s="1"/>
    </row>
    <row r="123" spans="1:22" ht="12.75" customHeight="1" x14ac:dyDescent="0.2">
      <c r="A123" s="11" t="s">
        <v>133</v>
      </c>
      <c r="B123" s="13"/>
      <c r="C123" s="15"/>
      <c r="D123" s="15"/>
      <c r="E123" s="13"/>
      <c r="F123" s="13"/>
      <c r="Q123" s="3"/>
      <c r="R123" s="3"/>
      <c r="S123" s="3"/>
      <c r="T123" s="3"/>
      <c r="U123" s="3"/>
      <c r="V123" s="1"/>
    </row>
    <row r="124" spans="1:22" ht="12.75" customHeight="1" x14ac:dyDescent="0.2">
      <c r="A124" s="16" t="s">
        <v>134</v>
      </c>
      <c r="B124" s="9" t="e">
        <f>(F83-F84)/F84</f>
        <v>#DIV/0!</v>
      </c>
      <c r="C124" s="14"/>
      <c r="D124" s="15"/>
      <c r="E124" s="13"/>
      <c r="F124" s="13"/>
      <c r="H124" s="55">
        <v>7.38</v>
      </c>
      <c r="Q124" s="3"/>
      <c r="R124" s="3"/>
      <c r="S124" s="3"/>
      <c r="T124" s="3"/>
      <c r="U124" s="3"/>
      <c r="V124" s="1"/>
    </row>
    <row r="125" spans="1:22" ht="12.75" customHeight="1" x14ac:dyDescent="0.2">
      <c r="A125" s="16" t="s">
        <v>135</v>
      </c>
      <c r="B125" s="30" t="e">
        <f>(F83-F85)/F85</f>
        <v>#DIV/0!</v>
      </c>
      <c r="C125" s="14"/>
      <c r="D125" s="15"/>
      <c r="E125" s="13"/>
      <c r="F125" s="13"/>
      <c r="H125" s="55">
        <v>13.07</v>
      </c>
      <c r="Q125" s="3"/>
      <c r="R125" s="3"/>
      <c r="S125" s="3"/>
      <c r="T125" s="3"/>
      <c r="U125" s="3"/>
      <c r="V125" s="1"/>
    </row>
    <row r="126" spans="1:22" ht="12.75" customHeight="1" x14ac:dyDescent="0.2">
      <c r="A126" s="16" t="s">
        <v>136</v>
      </c>
      <c r="B126" s="30" t="e">
        <f>(F86-F87)/F87</f>
        <v>#DIV/0!</v>
      </c>
      <c r="C126" s="15"/>
      <c r="D126" s="15"/>
      <c r="E126" s="13"/>
      <c r="F126" s="26"/>
      <c r="H126" s="55">
        <v>6.33</v>
      </c>
      <c r="Q126" s="3"/>
      <c r="R126" s="3"/>
      <c r="S126" s="3"/>
      <c r="T126" s="3"/>
      <c r="U126" s="3"/>
      <c r="V126" s="1"/>
    </row>
    <row r="127" spans="1:22" ht="12.75" customHeight="1" x14ac:dyDescent="0.2">
      <c r="A127" s="16" t="s">
        <v>137</v>
      </c>
      <c r="B127" s="30" t="e">
        <f>(F86-F88)/F88</f>
        <v>#DIV/0!</v>
      </c>
      <c r="C127" s="15"/>
      <c r="D127" s="15"/>
      <c r="E127" s="13"/>
      <c r="F127" s="15"/>
      <c r="H127" s="55">
        <v>21.61</v>
      </c>
      <c r="Q127" s="3"/>
      <c r="R127" s="3"/>
      <c r="S127" s="3"/>
      <c r="T127" s="3"/>
      <c r="U127" s="3"/>
      <c r="V127" s="1"/>
    </row>
    <row r="128" spans="1:22" ht="12.75" customHeight="1" x14ac:dyDescent="0.2">
      <c r="A128" s="15"/>
      <c r="B128" s="43"/>
      <c r="C128" s="15"/>
      <c r="D128" s="15"/>
      <c r="E128" s="13"/>
      <c r="F128" s="13"/>
      <c r="Q128" s="3"/>
      <c r="R128" s="3"/>
      <c r="S128" s="3"/>
      <c r="T128" s="3"/>
      <c r="U128" s="3"/>
      <c r="V128" s="1"/>
    </row>
    <row r="129" spans="1:22" ht="12.75" customHeight="1" x14ac:dyDescent="0.2">
      <c r="A129" s="11" t="s">
        <v>138</v>
      </c>
      <c r="B129" s="45"/>
      <c r="C129" s="15"/>
      <c r="D129" s="15"/>
      <c r="E129" s="13"/>
      <c r="F129" s="13"/>
      <c r="Q129" s="3"/>
      <c r="R129" s="3"/>
      <c r="S129" s="3"/>
      <c r="T129" s="3"/>
      <c r="U129" s="3"/>
      <c r="V129" s="1"/>
    </row>
    <row r="130" spans="1:22" ht="12.75" customHeight="1" x14ac:dyDescent="0.2">
      <c r="A130" s="15" t="s">
        <v>139</v>
      </c>
      <c r="B130" s="44" t="e">
        <f>(F79)/(((F75+F76+F77-F73-F74)*(F25/(F26-F22-F23-F71)))/F80)</f>
        <v>#DIV/0!</v>
      </c>
      <c r="C130" s="15"/>
      <c r="D130" s="15"/>
      <c r="E130" s="15"/>
      <c r="F130" s="13"/>
      <c r="H130" s="55">
        <v>4.76</v>
      </c>
      <c r="Q130" s="3"/>
      <c r="R130" s="3"/>
      <c r="S130" s="3"/>
      <c r="T130" s="3"/>
      <c r="U130" s="3"/>
      <c r="V130" s="1"/>
    </row>
    <row r="131" spans="1:22" ht="12.75" customHeight="1" x14ac:dyDescent="0.2">
      <c r="A131" s="15" t="s">
        <v>140</v>
      </c>
      <c r="B131" s="31" t="e">
        <f>F12/F79</f>
        <v>#DIV/0!</v>
      </c>
      <c r="C131" s="15"/>
      <c r="D131" s="15"/>
      <c r="E131" s="15"/>
      <c r="F131" s="13"/>
      <c r="H131" s="55">
        <v>80395</v>
      </c>
      <c r="Q131" s="3"/>
      <c r="R131" s="3"/>
      <c r="S131" s="3"/>
      <c r="T131" s="3"/>
      <c r="U131" s="3"/>
      <c r="V131" s="1"/>
    </row>
    <row r="132" spans="1:22" ht="12.75" customHeight="1" x14ac:dyDescent="0.2">
      <c r="A132" s="15" t="s">
        <v>141</v>
      </c>
      <c r="B132" s="30" t="e">
        <f>F12/F29</f>
        <v>#DIV/0!</v>
      </c>
      <c r="C132" s="15"/>
      <c r="D132" s="15"/>
      <c r="E132" s="15"/>
      <c r="F132" s="13"/>
      <c r="H132" s="55">
        <v>43.67</v>
      </c>
      <c r="Q132" s="3"/>
      <c r="R132" s="3"/>
      <c r="S132" s="3"/>
      <c r="T132" s="3"/>
      <c r="U132" s="3"/>
      <c r="V132" s="1"/>
    </row>
    <row r="133" spans="1:22" ht="12.75" customHeight="1" x14ac:dyDescent="0.2">
      <c r="A133" s="15"/>
      <c r="B133" s="43"/>
      <c r="C133" s="15"/>
      <c r="D133" s="15"/>
      <c r="E133" s="15"/>
      <c r="F133" s="13"/>
      <c r="Q133" s="3"/>
      <c r="R133" s="3"/>
      <c r="S133" s="3"/>
      <c r="T133" s="3"/>
      <c r="U133" s="3"/>
      <c r="V133" s="1"/>
    </row>
    <row r="134" spans="1:22" ht="12.75" customHeight="1" x14ac:dyDescent="0.2">
      <c r="A134" s="11" t="s">
        <v>62</v>
      </c>
      <c r="B134" s="43"/>
      <c r="C134" s="15"/>
      <c r="D134" s="15"/>
      <c r="E134" s="15"/>
      <c r="F134" s="13"/>
      <c r="Q134" s="3"/>
      <c r="R134" s="3"/>
      <c r="S134" s="3"/>
      <c r="T134" s="3"/>
      <c r="U134" s="3"/>
      <c r="V134" s="1"/>
    </row>
    <row r="135" spans="1:22" ht="12.75" customHeight="1" x14ac:dyDescent="0.2">
      <c r="A135" s="49" t="s">
        <v>142</v>
      </c>
      <c r="B135" s="30" t="e">
        <f>SUM(F57:F64)/((F14+F15+F16)*(365/F80))</f>
        <v>#DIV/0!</v>
      </c>
      <c r="C135" s="15"/>
      <c r="D135" s="15"/>
      <c r="E135" s="15"/>
      <c r="F135" s="13"/>
      <c r="H135" s="55">
        <v>12.59</v>
      </c>
      <c r="I135" s="55">
        <v>13</v>
      </c>
      <c r="Q135" s="3"/>
      <c r="R135" s="3"/>
      <c r="S135" s="3"/>
      <c r="T135" s="3"/>
      <c r="U135" s="3"/>
      <c r="V135" s="1"/>
    </row>
    <row r="136" spans="1:22" ht="12.75" customHeight="1" x14ac:dyDescent="0.2">
      <c r="A136" s="49" t="s">
        <v>143</v>
      </c>
      <c r="B136" s="30" t="e">
        <f>F28/F27</f>
        <v>#DIV/0!</v>
      </c>
      <c r="C136" s="15"/>
      <c r="D136" s="15"/>
      <c r="E136" s="15"/>
      <c r="F136" s="13"/>
      <c r="H136" s="55">
        <v>48</v>
      </c>
      <c r="Q136" s="3"/>
      <c r="R136" s="3"/>
      <c r="S136" s="3"/>
      <c r="T136" s="3"/>
      <c r="U136" s="3"/>
      <c r="V136" s="1"/>
    </row>
    <row r="137" spans="1:22" ht="12.75" customHeight="1" x14ac:dyDescent="0.2">
      <c r="A137" s="15" t="s">
        <v>144</v>
      </c>
      <c r="B137" s="30" t="e">
        <f>F81/F82</f>
        <v>#DIV/0!</v>
      </c>
      <c r="C137" s="15"/>
      <c r="D137" s="15"/>
      <c r="E137" s="15"/>
      <c r="F137" s="13"/>
      <c r="H137" s="55">
        <v>13.42</v>
      </c>
      <c r="Q137" s="3"/>
      <c r="R137" s="3"/>
      <c r="S137" s="3"/>
      <c r="T137" s="3"/>
      <c r="U137" s="3"/>
      <c r="V137" s="1"/>
    </row>
    <row r="138" spans="1:22" ht="12.75" customHeight="1" x14ac:dyDescent="0.2">
      <c r="A138" s="15" t="s">
        <v>145</v>
      </c>
      <c r="B138" s="31" t="e">
        <f>(F89+F90)/F30</f>
        <v>#DIV/0!</v>
      </c>
      <c r="C138" s="15"/>
      <c r="D138" s="15"/>
      <c r="E138" s="15"/>
      <c r="F138" s="13"/>
      <c r="H138" s="55">
        <v>3.07</v>
      </c>
      <c r="Q138" s="3"/>
      <c r="R138" s="3"/>
      <c r="S138" s="3"/>
      <c r="T138" s="3"/>
      <c r="U138" s="3"/>
      <c r="V138" s="1"/>
    </row>
    <row r="139" spans="1:22" ht="12.75" customHeight="1" x14ac:dyDescent="0.2">
      <c r="A139" s="15"/>
      <c r="C139" s="15"/>
      <c r="D139" s="15"/>
      <c r="E139" s="15"/>
      <c r="F139" s="13"/>
      <c r="Q139" s="3"/>
      <c r="R139" s="3"/>
      <c r="S139" s="3"/>
      <c r="T139" s="3"/>
      <c r="U139" s="3"/>
      <c r="V139" s="1"/>
    </row>
    <row r="140" spans="1:22" ht="12.75" customHeight="1" x14ac:dyDescent="0.2">
      <c r="A140" s="15"/>
      <c r="B140" s="43"/>
      <c r="C140" s="15"/>
      <c r="D140" s="15"/>
      <c r="E140" s="15"/>
      <c r="F140" s="13"/>
      <c r="Q140" s="3"/>
      <c r="R140" s="3"/>
      <c r="S140" s="3"/>
      <c r="T140" s="3"/>
      <c r="U140" s="3"/>
      <c r="V140" s="1"/>
    </row>
    <row r="141" spans="1:22" ht="12.75" customHeight="1" x14ac:dyDescent="0.2">
      <c r="A141" s="15"/>
      <c r="B141" s="15"/>
      <c r="C141" s="15"/>
      <c r="D141" s="15"/>
      <c r="E141" s="15"/>
      <c r="F141" s="13"/>
      <c r="Q141" s="3"/>
      <c r="R141" s="3"/>
      <c r="S141" s="3"/>
      <c r="T141" s="3"/>
      <c r="U141" s="3"/>
      <c r="V141" s="1"/>
    </row>
    <row r="142" spans="1:22" ht="12.75" customHeight="1" x14ac:dyDescent="0.2">
      <c r="A142" s="15"/>
      <c r="B142" s="15"/>
      <c r="C142" s="15"/>
      <c r="D142" s="15"/>
      <c r="E142" s="15"/>
      <c r="F142" s="13"/>
      <c r="Q142" s="3"/>
      <c r="R142" s="3"/>
      <c r="S142" s="3"/>
      <c r="T142" s="3"/>
      <c r="U142" s="3"/>
      <c r="V142" s="1"/>
    </row>
    <row r="143" spans="1:22" ht="12.75" customHeight="1" x14ac:dyDescent="0.2">
      <c r="A143" s="15"/>
      <c r="B143" s="15"/>
      <c r="C143" s="15"/>
      <c r="D143" s="15"/>
      <c r="E143" s="15"/>
      <c r="F143" s="13"/>
      <c r="Q143" s="3"/>
      <c r="R143" s="3"/>
      <c r="S143" s="3"/>
      <c r="T143" s="3"/>
      <c r="U143" s="3"/>
      <c r="V143" s="1"/>
    </row>
    <row r="144" spans="1:22" ht="12.75" customHeight="1" x14ac:dyDescent="0.2">
      <c r="A144" s="15"/>
      <c r="B144" s="15"/>
      <c r="C144" s="15"/>
      <c r="D144" s="15"/>
      <c r="E144" s="15"/>
      <c r="F144" s="13"/>
      <c r="Q144" s="3"/>
      <c r="R144" s="3"/>
      <c r="S144" s="3"/>
      <c r="T144" s="3"/>
      <c r="U144" s="3"/>
      <c r="V144" s="1"/>
    </row>
    <row r="145" spans="1:22" ht="12.75" customHeight="1" x14ac:dyDescent="0.2">
      <c r="A145" s="15"/>
      <c r="B145" s="15"/>
      <c r="C145" s="15"/>
      <c r="D145" s="15"/>
      <c r="E145" s="15"/>
      <c r="F145" s="13"/>
      <c r="Q145" s="3"/>
      <c r="R145" s="3"/>
      <c r="S145" s="3"/>
      <c r="T145" s="3"/>
      <c r="U145" s="3"/>
      <c r="V145" s="1"/>
    </row>
    <row r="146" spans="1:22" ht="12.75" customHeight="1" x14ac:dyDescent="0.2">
      <c r="A146" s="15"/>
      <c r="B146" s="15"/>
      <c r="C146" s="15"/>
      <c r="D146" s="15"/>
      <c r="E146" s="15"/>
      <c r="F146" s="13"/>
      <c r="Q146" s="3"/>
      <c r="R146" s="3"/>
      <c r="S146" s="3"/>
      <c r="T146" s="3"/>
      <c r="U146" s="3"/>
      <c r="V146" s="1"/>
    </row>
    <row r="147" spans="1:22" ht="12.75" customHeight="1" x14ac:dyDescent="0.2">
      <c r="A147" s="15"/>
      <c r="B147" s="15"/>
      <c r="C147" s="15"/>
      <c r="D147" s="15"/>
      <c r="E147" s="15"/>
      <c r="F147" s="13"/>
      <c r="Q147" s="3"/>
      <c r="R147" s="3"/>
      <c r="S147" s="3"/>
      <c r="T147" s="3"/>
      <c r="U147" s="3"/>
      <c r="V147" s="1"/>
    </row>
    <row r="148" spans="1:22" ht="12.75" customHeight="1" x14ac:dyDescent="0.2">
      <c r="A148" s="15"/>
      <c r="B148" s="15"/>
      <c r="C148" s="15"/>
      <c r="D148" s="15"/>
      <c r="E148" s="15"/>
      <c r="F148" s="13"/>
      <c r="Q148" s="3"/>
      <c r="R148" s="3"/>
      <c r="S148" s="3"/>
      <c r="T148" s="3"/>
      <c r="U148" s="3"/>
      <c r="V148" s="1"/>
    </row>
    <row r="149" spans="1:22" ht="12.75" customHeight="1" x14ac:dyDescent="0.2">
      <c r="A149" s="15"/>
      <c r="B149" s="15"/>
      <c r="C149" s="15"/>
      <c r="D149" s="15"/>
      <c r="E149" s="15"/>
      <c r="F149" s="13"/>
      <c r="Q149" s="3"/>
      <c r="R149" s="3"/>
      <c r="S149" s="3"/>
      <c r="T149" s="3"/>
      <c r="U149" s="3"/>
      <c r="V149" s="1"/>
    </row>
    <row r="150" spans="1:22" ht="12.75" customHeight="1" x14ac:dyDescent="0.2">
      <c r="A150" s="15"/>
      <c r="B150" s="15"/>
      <c r="C150" s="15"/>
      <c r="D150" s="15"/>
      <c r="E150" s="15"/>
      <c r="F150" s="13"/>
      <c r="Q150" s="3"/>
      <c r="R150" s="3"/>
      <c r="S150" s="3"/>
      <c r="T150" s="3"/>
      <c r="U150" s="3"/>
      <c r="V150" s="1"/>
    </row>
    <row r="151" spans="1:22" ht="12.75" customHeight="1" x14ac:dyDescent="0.2">
      <c r="A151" s="15"/>
      <c r="B151" s="15"/>
      <c r="C151" s="15"/>
      <c r="D151" s="15"/>
      <c r="E151" s="15"/>
      <c r="F151" s="13"/>
      <c r="Q151" s="3"/>
      <c r="R151" s="3"/>
      <c r="S151" s="3"/>
      <c r="T151" s="3"/>
      <c r="U151" s="3"/>
      <c r="V151" s="1"/>
    </row>
    <row r="152" spans="1:22" ht="12.75" customHeight="1" x14ac:dyDescent="0.2">
      <c r="A152" s="15"/>
      <c r="B152" s="15"/>
      <c r="C152" s="15"/>
      <c r="D152" s="15"/>
      <c r="E152" s="15"/>
      <c r="F152" s="13"/>
      <c r="Q152" s="3"/>
      <c r="R152" s="3"/>
      <c r="S152" s="3"/>
      <c r="T152" s="3"/>
      <c r="U152" s="3"/>
      <c r="V152" s="1"/>
    </row>
    <row r="153" spans="1:22" ht="12.75" customHeight="1" x14ac:dyDescent="0.2">
      <c r="A153" s="15"/>
      <c r="B153" s="15"/>
      <c r="C153" s="15"/>
      <c r="D153" s="15"/>
      <c r="E153" s="15"/>
      <c r="F153" s="13"/>
      <c r="Q153" s="3"/>
      <c r="R153" s="3"/>
      <c r="S153" s="3"/>
      <c r="T153" s="3"/>
      <c r="U153" s="3"/>
      <c r="V153" s="1"/>
    </row>
    <row r="154" spans="1:22" ht="12.75" customHeight="1" x14ac:dyDescent="0.2">
      <c r="A154" s="15"/>
      <c r="B154" s="15"/>
      <c r="C154" s="15"/>
      <c r="D154" s="15"/>
      <c r="E154" s="15"/>
      <c r="F154" s="13"/>
      <c r="Q154" s="3"/>
      <c r="R154" s="3"/>
      <c r="S154" s="3"/>
      <c r="T154" s="3"/>
      <c r="U154" s="3"/>
      <c r="V154" s="1"/>
    </row>
    <row r="155" spans="1:22" ht="12.75" customHeight="1" x14ac:dyDescent="0.2">
      <c r="A155" s="15"/>
      <c r="B155" s="15"/>
      <c r="C155" s="15"/>
      <c r="D155" s="15"/>
      <c r="E155" s="15"/>
      <c r="F155" s="13"/>
      <c r="Q155" s="3"/>
      <c r="R155" s="3"/>
      <c r="S155" s="3"/>
      <c r="T155" s="3"/>
      <c r="U155" s="3"/>
      <c r="V155" s="1"/>
    </row>
    <row r="156" spans="1:22" ht="12.75" customHeight="1" x14ac:dyDescent="0.2">
      <c r="A156" s="15"/>
      <c r="B156" s="15"/>
      <c r="C156" s="15"/>
      <c r="D156" s="15"/>
      <c r="E156" s="15"/>
      <c r="F156" s="13"/>
      <c r="Q156" s="3"/>
      <c r="R156" s="3"/>
      <c r="S156" s="3"/>
      <c r="T156" s="3"/>
      <c r="U156" s="3"/>
      <c r="V156" s="1"/>
    </row>
    <row r="157" spans="1:22" ht="12.75" customHeight="1" x14ac:dyDescent="0.2">
      <c r="A157" s="15"/>
      <c r="B157" s="15"/>
      <c r="C157" s="15"/>
      <c r="D157" s="15"/>
      <c r="E157" s="15"/>
      <c r="F157" s="13"/>
      <c r="Q157" s="3"/>
      <c r="R157" s="3"/>
      <c r="S157" s="3"/>
      <c r="T157" s="3"/>
      <c r="U157" s="3"/>
      <c r="V157" s="1"/>
    </row>
    <row r="158" spans="1:22" ht="12.75" customHeight="1" x14ac:dyDescent="0.2">
      <c r="A158" s="15"/>
      <c r="B158" s="15"/>
      <c r="C158" s="15"/>
      <c r="D158" s="15"/>
      <c r="E158" s="15"/>
      <c r="F158" s="13"/>
      <c r="Q158" s="3"/>
      <c r="R158" s="3"/>
      <c r="S158" s="3"/>
      <c r="T158" s="3"/>
      <c r="U158" s="3"/>
      <c r="V158" s="1"/>
    </row>
    <row r="159" spans="1:22" ht="12.75" customHeight="1" x14ac:dyDescent="0.2">
      <c r="A159" s="15"/>
      <c r="B159" s="15"/>
      <c r="C159" s="15"/>
      <c r="D159" s="15"/>
      <c r="E159" s="15"/>
      <c r="F159" s="13"/>
      <c r="Q159" s="3"/>
      <c r="R159" s="3"/>
      <c r="S159" s="3"/>
      <c r="T159" s="3"/>
      <c r="U159" s="3"/>
      <c r="V159" s="1"/>
    </row>
    <row r="160" spans="1:22" ht="12.75" customHeight="1" x14ac:dyDescent="0.2">
      <c r="A160" s="15"/>
      <c r="B160" s="15"/>
      <c r="C160" s="15"/>
      <c r="D160" s="15"/>
      <c r="E160" s="15"/>
      <c r="F160" s="13"/>
      <c r="Q160" s="3"/>
      <c r="R160" s="3"/>
      <c r="S160" s="3"/>
      <c r="T160" s="3"/>
      <c r="U160" s="3"/>
      <c r="V160" s="1"/>
    </row>
    <row r="161" spans="1:22" ht="12.75" customHeight="1" x14ac:dyDescent="0.2">
      <c r="A161" s="15"/>
      <c r="B161" s="15"/>
      <c r="C161" s="15"/>
      <c r="D161" s="15"/>
      <c r="E161" s="15"/>
      <c r="F161" s="13"/>
      <c r="Q161" s="3"/>
      <c r="R161" s="3"/>
      <c r="S161" s="3"/>
      <c r="T161" s="3"/>
      <c r="U161" s="3"/>
      <c r="V161" s="1"/>
    </row>
    <row r="162" spans="1:22" ht="12.75" customHeight="1" x14ac:dyDescent="0.2">
      <c r="A162" s="15"/>
      <c r="B162" s="15"/>
      <c r="C162" s="15"/>
      <c r="D162" s="15"/>
      <c r="E162" s="15"/>
      <c r="F162" s="13"/>
      <c r="Q162" s="3"/>
      <c r="R162" s="3"/>
      <c r="S162" s="3"/>
      <c r="T162" s="3"/>
      <c r="U162" s="3"/>
      <c r="V162" s="1"/>
    </row>
    <row r="163" spans="1:22" ht="12.75" customHeight="1" x14ac:dyDescent="0.2">
      <c r="A163" s="15"/>
      <c r="B163" s="15"/>
      <c r="C163" s="15"/>
      <c r="D163" s="15"/>
      <c r="E163" s="15"/>
      <c r="F163" s="13"/>
      <c r="Q163" s="3"/>
      <c r="R163" s="3"/>
      <c r="S163" s="3"/>
      <c r="T163" s="3"/>
      <c r="U163" s="3"/>
      <c r="V163" s="1"/>
    </row>
    <row r="164" spans="1:22" ht="12.75" customHeight="1" x14ac:dyDescent="0.2">
      <c r="A164" s="15"/>
      <c r="B164" s="15"/>
      <c r="C164" s="15"/>
      <c r="D164" s="15"/>
      <c r="E164" s="15"/>
      <c r="F164" s="13"/>
      <c r="Q164" s="3"/>
      <c r="R164" s="3"/>
      <c r="S164" s="3"/>
      <c r="T164" s="3"/>
      <c r="U164" s="3"/>
      <c r="V164" s="1"/>
    </row>
    <row r="165" spans="1:22" ht="12.75" customHeight="1" x14ac:dyDescent="0.2">
      <c r="A165" s="15"/>
      <c r="B165" s="15"/>
      <c r="C165" s="15"/>
      <c r="D165" s="15"/>
      <c r="E165" s="15"/>
      <c r="F165" s="13"/>
      <c r="Q165" s="3"/>
      <c r="R165" s="3"/>
      <c r="S165" s="3"/>
      <c r="T165" s="3"/>
      <c r="U165" s="3"/>
      <c r="V165" s="1"/>
    </row>
    <row r="166" spans="1:22" ht="12.75" customHeight="1" x14ac:dyDescent="0.2">
      <c r="Q166" s="3"/>
      <c r="R166" s="3"/>
      <c r="S166" s="3"/>
      <c r="T166" s="3"/>
      <c r="U166" s="3"/>
      <c r="V166" s="1"/>
    </row>
    <row r="167" spans="1:22" ht="12.75" customHeight="1" x14ac:dyDescent="0.2">
      <c r="Q167" s="3"/>
      <c r="R167" s="3"/>
      <c r="S167" s="3"/>
      <c r="T167" s="3"/>
      <c r="U167" s="3"/>
      <c r="V167" s="1"/>
    </row>
    <row r="168" spans="1:22" ht="12.75" customHeight="1" x14ac:dyDescent="0.2">
      <c r="Q168" s="3"/>
      <c r="R168" s="3"/>
      <c r="S168" s="3"/>
      <c r="T168" s="3"/>
      <c r="U168" s="3"/>
      <c r="V168" s="1"/>
    </row>
    <row r="169" spans="1:22" ht="12.75" customHeight="1" x14ac:dyDescent="0.2">
      <c r="Q169" s="3"/>
      <c r="R169" s="3"/>
      <c r="S169" s="3"/>
      <c r="T169" s="3"/>
      <c r="U169" s="3"/>
      <c r="V169" s="1"/>
    </row>
    <row r="170" spans="1:22" ht="12.75" customHeight="1" x14ac:dyDescent="0.2">
      <c r="Q170" s="3"/>
      <c r="R170" s="3"/>
      <c r="S170" s="3"/>
      <c r="T170" s="3"/>
      <c r="U170" s="3"/>
      <c r="V170" s="1"/>
    </row>
    <row r="171" spans="1:22" ht="12.75" customHeight="1" x14ac:dyDescent="0.2">
      <c r="Q171" s="3"/>
      <c r="R171" s="3"/>
      <c r="S171" s="3"/>
      <c r="T171" s="3"/>
      <c r="U171" s="3"/>
      <c r="V171" s="1"/>
    </row>
    <row r="172" spans="1:22" ht="12.75" customHeight="1" x14ac:dyDescent="0.2">
      <c r="Q172" s="3"/>
      <c r="R172" s="3"/>
      <c r="S172" s="3"/>
      <c r="T172" s="3"/>
      <c r="U172" s="3"/>
      <c r="V172" s="1"/>
    </row>
    <row r="173" spans="1:22" ht="12.75" customHeight="1" x14ac:dyDescent="0.2">
      <c r="Q173" s="3"/>
      <c r="R173" s="3"/>
      <c r="S173" s="3"/>
      <c r="T173" s="3"/>
      <c r="U173" s="3"/>
      <c r="V173" s="1"/>
    </row>
    <row r="174" spans="1:22" ht="12.75" customHeight="1" x14ac:dyDescent="0.2">
      <c r="Q174" s="3"/>
      <c r="R174" s="3"/>
      <c r="S174" s="3"/>
      <c r="T174" s="3"/>
      <c r="U174" s="3"/>
      <c r="V174" s="1"/>
    </row>
    <row r="175" spans="1:22" ht="12.75" customHeight="1" x14ac:dyDescent="0.2">
      <c r="Q175" s="3"/>
      <c r="R175" s="3"/>
      <c r="S175" s="3"/>
      <c r="T175" s="3"/>
      <c r="U175" s="3"/>
      <c r="V175" s="1"/>
    </row>
    <row r="176" spans="1:22" ht="12.75" customHeight="1" x14ac:dyDescent="0.2">
      <c r="Q176" s="3"/>
      <c r="R176" s="3"/>
      <c r="S176" s="3"/>
      <c r="T176" s="3"/>
      <c r="U176" s="3"/>
      <c r="V176" s="1"/>
    </row>
    <row r="177" spans="17:22" ht="12.75" customHeight="1" x14ac:dyDescent="0.2">
      <c r="Q177" s="3"/>
      <c r="R177" s="3"/>
      <c r="S177" s="3"/>
      <c r="T177" s="3"/>
      <c r="U177" s="3"/>
      <c r="V177" s="1"/>
    </row>
    <row r="178" spans="17:22" ht="12.75" customHeight="1" x14ac:dyDescent="0.2">
      <c r="Q178" s="3"/>
      <c r="R178" s="3"/>
      <c r="S178" s="3"/>
      <c r="T178" s="3"/>
      <c r="U178" s="3"/>
      <c r="V178" s="1"/>
    </row>
    <row r="179" spans="17:22" ht="12.75" customHeight="1" x14ac:dyDescent="0.2">
      <c r="Q179" s="3"/>
      <c r="R179" s="3"/>
      <c r="S179" s="3"/>
      <c r="T179" s="3"/>
      <c r="U179" s="3"/>
      <c r="V179" s="1"/>
    </row>
    <row r="180" spans="17:22" ht="12.75" customHeight="1" x14ac:dyDescent="0.2">
      <c r="Q180" s="3"/>
      <c r="R180" s="3"/>
      <c r="S180" s="3"/>
      <c r="T180" s="3"/>
      <c r="U180" s="3"/>
      <c r="V180" s="1"/>
    </row>
    <row r="181" spans="17:22" ht="12.75" customHeight="1" x14ac:dyDescent="0.2">
      <c r="Q181" s="3"/>
      <c r="R181" s="3"/>
      <c r="S181" s="3"/>
      <c r="T181" s="3"/>
      <c r="U181" s="3"/>
      <c r="V181" s="1"/>
    </row>
    <row r="182" spans="17:22" ht="12.75" customHeight="1" x14ac:dyDescent="0.2">
      <c r="Q182" s="3"/>
      <c r="R182" s="3"/>
      <c r="S182" s="3"/>
      <c r="T182" s="3"/>
      <c r="U182" s="3"/>
      <c r="V182" s="1"/>
    </row>
    <row r="183" spans="17:22" ht="12.75" customHeight="1" x14ac:dyDescent="0.2">
      <c r="Q183" s="3"/>
      <c r="R183" s="3"/>
      <c r="S183" s="3"/>
      <c r="T183" s="3"/>
      <c r="U183" s="3"/>
      <c r="V183" s="1"/>
    </row>
    <row r="184" spans="17:22" ht="12.75" customHeight="1" x14ac:dyDescent="0.2">
      <c r="Q184" s="3"/>
      <c r="R184" s="3"/>
      <c r="S184" s="3"/>
      <c r="T184" s="3"/>
      <c r="U184" s="3"/>
      <c r="V184" s="1"/>
    </row>
    <row r="185" spans="17:22" ht="12.75" customHeight="1" x14ac:dyDescent="0.2">
      <c r="Q185" s="3"/>
      <c r="R185" s="3"/>
      <c r="S185" s="3"/>
      <c r="T185" s="3"/>
      <c r="U185" s="3"/>
      <c r="V185" s="1"/>
    </row>
    <row r="186" spans="17:22" ht="12.75" customHeight="1" x14ac:dyDescent="0.2">
      <c r="Q186" s="3"/>
      <c r="R186" s="3"/>
      <c r="S186" s="3"/>
      <c r="T186" s="3"/>
      <c r="U186" s="3"/>
      <c r="V186" s="1"/>
    </row>
    <row r="187" spans="17:22" ht="12.75" customHeight="1" x14ac:dyDescent="0.2">
      <c r="Q187" s="3"/>
      <c r="R187" s="3"/>
      <c r="S187" s="3"/>
      <c r="T187" s="3"/>
      <c r="U187" s="3"/>
      <c r="V187" s="1"/>
    </row>
    <row r="188" spans="17:22" ht="12.75" customHeight="1" x14ac:dyDescent="0.2">
      <c r="Q188" s="3"/>
      <c r="R188" s="3"/>
      <c r="S188" s="3"/>
      <c r="T188" s="3"/>
      <c r="U188" s="3"/>
      <c r="V188" s="1"/>
    </row>
    <row r="189" spans="17:22" ht="12.75" customHeight="1" x14ac:dyDescent="0.2">
      <c r="Q189" s="3"/>
      <c r="R189" s="3"/>
      <c r="S189" s="3"/>
      <c r="T189" s="3"/>
      <c r="U189" s="3"/>
      <c r="V189" s="1"/>
    </row>
    <row r="190" spans="17:22" ht="12.75" customHeight="1" x14ac:dyDescent="0.2">
      <c r="Q190" s="3"/>
      <c r="R190" s="3"/>
      <c r="S190" s="3"/>
      <c r="T190" s="3"/>
      <c r="U190" s="3"/>
      <c r="V190" s="1"/>
    </row>
    <row r="191" spans="17:22" ht="12.75" customHeight="1" x14ac:dyDescent="0.2">
      <c r="Q191" s="3"/>
      <c r="R191" s="3"/>
      <c r="S191" s="3"/>
      <c r="T191" s="3"/>
      <c r="U191" s="3"/>
      <c r="V191" s="1"/>
    </row>
    <row r="192" spans="17:22" ht="12.75" customHeight="1" x14ac:dyDescent="0.2">
      <c r="Q192" s="3"/>
      <c r="R192" s="3"/>
      <c r="S192" s="3"/>
      <c r="T192" s="3"/>
      <c r="U192" s="3"/>
      <c r="V192" s="1"/>
    </row>
    <row r="193" spans="17:22" ht="12.75" customHeight="1" x14ac:dyDescent="0.2">
      <c r="Q193" s="3"/>
      <c r="R193" s="3"/>
      <c r="S193" s="3"/>
      <c r="T193" s="3"/>
      <c r="U193" s="3"/>
      <c r="V193" s="1"/>
    </row>
    <row r="194" spans="17:22" ht="12.75" customHeight="1" x14ac:dyDescent="0.2">
      <c r="Q194" s="3"/>
      <c r="R194" s="3"/>
      <c r="S194" s="3"/>
      <c r="T194" s="3"/>
      <c r="U194" s="3"/>
      <c r="V194" s="1"/>
    </row>
    <row r="195" spans="17:22" ht="12.75" customHeight="1" x14ac:dyDescent="0.2">
      <c r="Q195" s="3"/>
      <c r="R195" s="3"/>
      <c r="S195" s="3"/>
      <c r="T195" s="3"/>
      <c r="U195" s="3"/>
      <c r="V195" s="1"/>
    </row>
    <row r="196" spans="17:22" ht="12.75" customHeight="1" x14ac:dyDescent="0.2">
      <c r="Q196" s="3"/>
      <c r="R196" s="3"/>
      <c r="S196" s="3"/>
      <c r="T196" s="3"/>
      <c r="U196" s="3"/>
      <c r="V196" s="1"/>
    </row>
    <row r="197" spans="17:22" ht="12.75" customHeight="1" x14ac:dyDescent="0.2">
      <c r="Q197" s="3"/>
      <c r="R197" s="3"/>
      <c r="S197" s="3"/>
      <c r="T197" s="3"/>
      <c r="U197" s="3"/>
      <c r="V197" s="1"/>
    </row>
    <row r="198" spans="17:22" ht="12.75" customHeight="1" x14ac:dyDescent="0.2">
      <c r="Q198" s="3"/>
      <c r="R198" s="3"/>
      <c r="S198" s="3"/>
      <c r="T198" s="3"/>
      <c r="U198" s="3"/>
      <c r="V198" s="1"/>
    </row>
    <row r="199" spans="17:22" ht="12.75" customHeight="1" x14ac:dyDescent="0.2">
      <c r="Q199" s="3"/>
      <c r="R199" s="3"/>
      <c r="S199" s="3"/>
      <c r="T199" s="3"/>
      <c r="U199" s="3"/>
      <c r="V199" s="1"/>
    </row>
    <row r="200" spans="17:22" ht="12.75" customHeight="1" x14ac:dyDescent="0.2">
      <c r="Q200" s="3"/>
      <c r="R200" s="3"/>
      <c r="S200" s="3"/>
      <c r="T200" s="3"/>
      <c r="U200" s="3"/>
      <c r="V200" s="1"/>
    </row>
    <row r="201" spans="17:22" ht="12.75" customHeight="1" x14ac:dyDescent="0.2">
      <c r="Q201" s="3"/>
      <c r="R201" s="3"/>
      <c r="S201" s="3"/>
      <c r="T201" s="3"/>
      <c r="U201" s="3"/>
      <c r="V201" s="1"/>
    </row>
    <row r="202" spans="17:22" ht="12.75" customHeight="1" x14ac:dyDescent="0.2">
      <c r="Q202" s="3"/>
      <c r="R202" s="3"/>
      <c r="S202" s="3"/>
      <c r="T202" s="3"/>
      <c r="U202" s="3"/>
      <c r="V202" s="1"/>
    </row>
    <row r="203" spans="17:22" x14ac:dyDescent="0.2">
      <c r="Q203" s="3"/>
      <c r="R203" s="3"/>
      <c r="S203" s="3"/>
      <c r="T203" s="3"/>
      <c r="U203" s="3"/>
      <c r="V203" s="1"/>
    </row>
    <row r="204" spans="17:22" x14ac:dyDescent="0.2">
      <c r="Q204" s="3"/>
      <c r="R204" s="3"/>
      <c r="S204" s="3"/>
      <c r="T204" s="3"/>
      <c r="U204" s="3"/>
      <c r="V204" s="1"/>
    </row>
    <row r="205" spans="17:22" x14ac:dyDescent="0.2">
      <c r="Q205" s="3"/>
      <c r="R205" s="3"/>
      <c r="S205" s="3"/>
      <c r="T205" s="3"/>
      <c r="U205" s="3"/>
      <c r="V205" s="1"/>
    </row>
    <row r="206" spans="17:22" x14ac:dyDescent="0.2">
      <c r="Q206" s="3"/>
      <c r="R206" s="3"/>
      <c r="S206" s="3"/>
      <c r="T206" s="3"/>
      <c r="U206" s="3"/>
      <c r="V206" s="1"/>
    </row>
    <row r="207" spans="17:22" x14ac:dyDescent="0.2">
      <c r="Q207" s="3"/>
      <c r="R207" s="3"/>
      <c r="S207" s="3"/>
      <c r="T207" s="3"/>
      <c r="U207" s="3"/>
      <c r="V207" s="1"/>
    </row>
    <row r="208" spans="17:22" x14ac:dyDescent="0.2">
      <c r="Q208" s="3"/>
      <c r="R208" s="3"/>
      <c r="S208" s="3"/>
      <c r="T208" s="3"/>
      <c r="U208" s="3"/>
      <c r="V208" s="1"/>
    </row>
    <row r="209" spans="17:22" x14ac:dyDescent="0.2">
      <c r="Q209" s="3"/>
      <c r="R209" s="3"/>
      <c r="S209" s="3"/>
      <c r="T209" s="3"/>
      <c r="U209" s="3"/>
      <c r="V209" s="1"/>
    </row>
    <row r="210" spans="17:22" x14ac:dyDescent="0.2">
      <c r="Q210" s="3"/>
      <c r="R210" s="3"/>
      <c r="S210" s="3"/>
      <c r="T210" s="3"/>
      <c r="U210" s="3"/>
      <c r="V210" s="1"/>
    </row>
    <row r="211" spans="17:22" x14ac:dyDescent="0.2">
      <c r="Q211" s="3"/>
      <c r="R211" s="3"/>
      <c r="S211" s="3"/>
      <c r="T211" s="3"/>
      <c r="U211" s="3"/>
      <c r="V211" s="1"/>
    </row>
    <row r="212" spans="17:22" x14ac:dyDescent="0.2">
      <c r="Q212" s="3"/>
      <c r="R212" s="3"/>
      <c r="S212" s="3"/>
      <c r="T212" s="3"/>
      <c r="U212" s="3"/>
      <c r="V212" s="1"/>
    </row>
    <row r="213" spans="17:22" x14ac:dyDescent="0.2">
      <c r="Q213" s="3"/>
      <c r="R213" s="3"/>
      <c r="S213" s="3"/>
      <c r="T213" s="3"/>
      <c r="U213" s="3"/>
      <c r="V213" s="1"/>
    </row>
    <row r="214" spans="17:22" x14ac:dyDescent="0.2">
      <c r="Q214" s="3"/>
      <c r="R214" s="3"/>
      <c r="S214" s="3"/>
      <c r="T214" s="3"/>
      <c r="U214" s="3"/>
      <c r="V214" s="1"/>
    </row>
    <row r="215" spans="17:22" x14ac:dyDescent="0.2">
      <c r="Q215" s="3"/>
      <c r="R215" s="3"/>
      <c r="S215" s="3"/>
      <c r="T215" s="3"/>
      <c r="U215" s="3"/>
      <c r="V215" s="1"/>
    </row>
    <row r="216" spans="17:22" x14ac:dyDescent="0.2">
      <c r="Q216" s="3"/>
      <c r="R216" s="3"/>
      <c r="S216" s="3"/>
      <c r="T216" s="3"/>
      <c r="U216" s="3"/>
      <c r="V216" s="1"/>
    </row>
    <row r="217" spans="17:22" x14ac:dyDescent="0.2">
      <c r="Q217" s="3"/>
      <c r="R217" s="3"/>
      <c r="S217" s="3"/>
      <c r="T217" s="3"/>
      <c r="U217" s="3"/>
      <c r="V217" s="1"/>
    </row>
    <row r="218" spans="17:22" x14ac:dyDescent="0.2">
      <c r="Q218" s="3"/>
      <c r="R218" s="3"/>
      <c r="S218" s="3"/>
      <c r="T218" s="3"/>
      <c r="U218" s="3"/>
      <c r="V218" s="1"/>
    </row>
    <row r="219" spans="17:22" x14ac:dyDescent="0.2">
      <c r="Q219" s="3"/>
      <c r="R219" s="3"/>
      <c r="S219" s="3"/>
      <c r="T219" s="3"/>
      <c r="U219" s="3"/>
      <c r="V219" s="1"/>
    </row>
    <row r="220" spans="17:22" x14ac:dyDescent="0.2">
      <c r="Q220" s="3"/>
      <c r="R220" s="3"/>
      <c r="S220" s="3"/>
      <c r="T220" s="3"/>
      <c r="U220" s="3"/>
      <c r="V220" s="1"/>
    </row>
    <row r="221" spans="17:22" x14ac:dyDescent="0.2">
      <c r="Q221" s="3"/>
      <c r="R221" s="3"/>
      <c r="S221" s="3"/>
      <c r="T221" s="3"/>
      <c r="U221" s="3"/>
      <c r="V221" s="1"/>
    </row>
    <row r="222" spans="17:22" x14ac:dyDescent="0.2">
      <c r="Q222" s="3"/>
      <c r="R222" s="3"/>
      <c r="S222" s="3"/>
      <c r="T222" s="3"/>
      <c r="U222" s="3"/>
      <c r="V222" s="1"/>
    </row>
    <row r="223" spans="17:22" x14ac:dyDescent="0.2">
      <c r="Q223" s="3"/>
      <c r="R223" s="3"/>
      <c r="S223" s="3"/>
      <c r="T223" s="3"/>
      <c r="U223" s="3"/>
      <c r="V223" s="1"/>
    </row>
    <row r="224" spans="17:22" x14ac:dyDescent="0.2">
      <c r="Q224" s="3"/>
      <c r="R224" s="3"/>
      <c r="S224" s="3"/>
      <c r="T224" s="3"/>
      <c r="U224" s="3"/>
      <c r="V224" s="1"/>
    </row>
    <row r="225" spans="17:22" x14ac:dyDescent="0.2">
      <c r="Q225" s="3"/>
      <c r="R225" s="3"/>
      <c r="S225" s="3"/>
      <c r="T225" s="3"/>
      <c r="U225" s="3"/>
      <c r="V225" s="1"/>
    </row>
    <row r="226" spans="17:22" x14ac:dyDescent="0.2">
      <c r="Q226" s="3"/>
      <c r="R226" s="3"/>
      <c r="S226" s="3"/>
      <c r="T226" s="3"/>
      <c r="U226" s="3"/>
      <c r="V226" s="1"/>
    </row>
    <row r="227" spans="17:22" x14ac:dyDescent="0.2">
      <c r="Q227" s="3"/>
      <c r="R227" s="3"/>
      <c r="S227" s="3"/>
      <c r="T227" s="3"/>
      <c r="U227" s="3"/>
      <c r="V227" s="1"/>
    </row>
    <row r="228" spans="17:22" x14ac:dyDescent="0.2">
      <c r="Q228" s="3"/>
      <c r="R228" s="3"/>
      <c r="S228" s="3"/>
      <c r="T228" s="3"/>
      <c r="U228" s="3"/>
      <c r="V228" s="1"/>
    </row>
    <row r="229" spans="17:22" x14ac:dyDescent="0.2">
      <c r="Q229" s="3"/>
      <c r="R229" s="3"/>
      <c r="S229" s="3"/>
      <c r="T229" s="3"/>
      <c r="U229" s="3"/>
      <c r="V229" s="1"/>
    </row>
    <row r="230" spans="17:22" x14ac:dyDescent="0.2">
      <c r="Q230" s="3"/>
      <c r="R230" s="3"/>
      <c r="S230" s="3"/>
      <c r="T230" s="3"/>
      <c r="U230" s="3"/>
      <c r="V230" s="1"/>
    </row>
    <row r="231" spans="17:22" x14ac:dyDescent="0.2">
      <c r="Q231" s="3"/>
      <c r="R231" s="3"/>
      <c r="S231" s="3"/>
      <c r="T231" s="3"/>
      <c r="U231" s="3"/>
      <c r="V231" s="1"/>
    </row>
    <row r="232" spans="17:22" x14ac:dyDescent="0.2">
      <c r="Q232" s="3"/>
      <c r="R232" s="3"/>
      <c r="S232" s="3"/>
      <c r="T232" s="3"/>
      <c r="U232" s="3"/>
      <c r="V232" s="1"/>
    </row>
    <row r="233" spans="17:22" x14ac:dyDescent="0.2">
      <c r="Q233" s="3"/>
      <c r="R233" s="3"/>
      <c r="S233" s="3"/>
      <c r="T233" s="3"/>
      <c r="U233" s="3"/>
      <c r="V233" s="1"/>
    </row>
    <row r="234" spans="17:22" x14ac:dyDescent="0.2">
      <c r="Q234" s="3"/>
      <c r="R234" s="3"/>
      <c r="S234" s="3"/>
      <c r="T234" s="3"/>
      <c r="U234" s="3"/>
      <c r="V234" s="1"/>
    </row>
    <row r="235" spans="17:22" x14ac:dyDescent="0.2">
      <c r="Q235" s="3"/>
      <c r="R235" s="3"/>
      <c r="S235" s="3"/>
      <c r="T235" s="3"/>
      <c r="U235" s="3"/>
      <c r="V235" s="1"/>
    </row>
    <row r="236" spans="17:22" x14ac:dyDescent="0.2">
      <c r="Q236" s="3"/>
      <c r="R236" s="3"/>
      <c r="S236" s="3"/>
      <c r="T236" s="3"/>
      <c r="U236" s="3"/>
      <c r="V236" s="1"/>
    </row>
    <row r="237" spans="17:22" x14ac:dyDescent="0.2">
      <c r="Q237" s="3"/>
      <c r="R237" s="3"/>
      <c r="S237" s="3"/>
      <c r="T237" s="3"/>
      <c r="U237" s="3"/>
      <c r="V237" s="1"/>
    </row>
    <row r="238" spans="17:22" x14ac:dyDescent="0.2">
      <c r="Q238" s="3"/>
      <c r="R238" s="3"/>
      <c r="S238" s="3"/>
      <c r="T238" s="3"/>
      <c r="U238" s="3"/>
      <c r="V238" s="1"/>
    </row>
    <row r="239" spans="17:22" x14ac:dyDescent="0.2">
      <c r="Q239" s="3"/>
      <c r="R239" s="3"/>
      <c r="S239" s="3"/>
      <c r="T239" s="3"/>
      <c r="U239" s="3"/>
      <c r="V239" s="1"/>
    </row>
    <row r="240" spans="17:22" x14ac:dyDescent="0.2">
      <c r="Q240" s="3"/>
      <c r="R240" s="3"/>
      <c r="S240" s="3"/>
      <c r="T240" s="3"/>
      <c r="U240" s="3"/>
      <c r="V240" s="1"/>
    </row>
    <row r="241" spans="17:22" x14ac:dyDescent="0.2">
      <c r="Q241" s="3"/>
      <c r="R241" s="3"/>
      <c r="S241" s="3"/>
      <c r="T241" s="3"/>
      <c r="U241" s="3"/>
      <c r="V241" s="1"/>
    </row>
    <row r="242" spans="17:22" x14ac:dyDescent="0.2">
      <c r="Q242" s="3"/>
      <c r="R242" s="3"/>
      <c r="S242" s="3"/>
      <c r="T242" s="3"/>
      <c r="U242" s="3"/>
      <c r="V242" s="1"/>
    </row>
    <row r="243" spans="17:22" x14ac:dyDescent="0.2">
      <c r="Q243" s="3"/>
      <c r="R243" s="3"/>
      <c r="S243" s="3"/>
      <c r="T243" s="3"/>
      <c r="U243" s="3"/>
      <c r="V243" s="1"/>
    </row>
    <row r="244" spans="17:22" x14ac:dyDescent="0.2">
      <c r="Q244" s="3"/>
      <c r="R244" s="3"/>
      <c r="S244" s="3"/>
      <c r="T244" s="3"/>
      <c r="U244" s="3"/>
      <c r="V244" s="1"/>
    </row>
    <row r="245" spans="17:22" x14ac:dyDescent="0.2">
      <c r="Q245" s="3"/>
      <c r="R245" s="3"/>
      <c r="S245" s="3"/>
      <c r="T245" s="3"/>
      <c r="U245" s="3"/>
      <c r="V245" s="1"/>
    </row>
    <row r="246" spans="17:22" x14ac:dyDescent="0.2">
      <c r="Q246" s="3"/>
      <c r="R246" s="3"/>
      <c r="S246" s="3"/>
      <c r="T246" s="3"/>
      <c r="U246" s="3"/>
      <c r="V246" s="1"/>
    </row>
    <row r="247" spans="17:22" x14ac:dyDescent="0.2">
      <c r="Q247" s="3"/>
      <c r="R247" s="3"/>
      <c r="S247" s="3"/>
      <c r="T247" s="3"/>
      <c r="U247" s="3"/>
      <c r="V247" s="1"/>
    </row>
    <row r="248" spans="17:22" x14ac:dyDescent="0.2">
      <c r="Q248" s="3"/>
      <c r="R248" s="3"/>
      <c r="S248" s="3"/>
      <c r="T248" s="3"/>
      <c r="U248" s="3"/>
      <c r="V248" s="1"/>
    </row>
    <row r="249" spans="17:22" x14ac:dyDescent="0.2">
      <c r="Q249" s="3"/>
      <c r="R249" s="3"/>
      <c r="S249" s="3"/>
      <c r="T249" s="3"/>
      <c r="U249" s="3"/>
      <c r="V249" s="1"/>
    </row>
    <row r="250" spans="17:22" x14ac:dyDescent="0.2">
      <c r="Q250" s="3"/>
      <c r="R250" s="3"/>
      <c r="S250" s="3"/>
      <c r="T250" s="3"/>
      <c r="U250" s="3"/>
      <c r="V250" s="1"/>
    </row>
    <row r="251" spans="17:22" x14ac:dyDescent="0.2">
      <c r="Q251" s="3"/>
      <c r="R251" s="3"/>
      <c r="S251" s="3"/>
      <c r="T251" s="3"/>
      <c r="U251" s="3"/>
      <c r="V251" s="1"/>
    </row>
    <row r="252" spans="17:22" x14ac:dyDescent="0.2">
      <c r="Q252" s="3"/>
      <c r="R252" s="3"/>
      <c r="S252" s="3"/>
      <c r="T252" s="3"/>
      <c r="U252" s="3"/>
      <c r="V252" s="1"/>
    </row>
    <row r="253" spans="17:22" x14ac:dyDescent="0.2">
      <c r="Q253" s="3"/>
      <c r="R253" s="3"/>
      <c r="S253" s="3"/>
      <c r="T253" s="3"/>
      <c r="U253" s="3"/>
      <c r="V253" s="1"/>
    </row>
    <row r="254" spans="17:22" x14ac:dyDescent="0.2">
      <c r="Q254" s="3"/>
      <c r="R254" s="3"/>
      <c r="S254" s="3"/>
      <c r="T254" s="3"/>
      <c r="U254" s="3"/>
      <c r="V254" s="1"/>
    </row>
    <row r="255" spans="17:22" x14ac:dyDescent="0.2">
      <c r="Q255" s="3"/>
      <c r="R255" s="3"/>
      <c r="S255" s="3"/>
      <c r="T255" s="3"/>
      <c r="U255" s="3"/>
      <c r="V255" s="1"/>
    </row>
    <row r="256" spans="17:22" x14ac:dyDescent="0.2">
      <c r="Q256" s="3"/>
      <c r="R256" s="3"/>
      <c r="S256" s="3"/>
      <c r="T256" s="3"/>
      <c r="U256" s="3"/>
      <c r="V256" s="1"/>
    </row>
    <row r="257" spans="17:22" x14ac:dyDescent="0.2">
      <c r="Q257" s="3"/>
      <c r="R257" s="3"/>
      <c r="S257" s="3"/>
      <c r="T257" s="3"/>
      <c r="U257" s="3"/>
      <c r="V257" s="1"/>
    </row>
    <row r="258" spans="17:22" x14ac:dyDescent="0.2">
      <c r="Q258" s="3"/>
      <c r="R258" s="3"/>
      <c r="S258" s="3"/>
      <c r="T258" s="3"/>
      <c r="U258" s="3"/>
      <c r="V258" s="1"/>
    </row>
    <row r="259" spans="17:22" x14ac:dyDescent="0.2">
      <c r="Q259" s="3"/>
      <c r="R259" s="3"/>
      <c r="S259" s="3"/>
      <c r="T259" s="3"/>
      <c r="U259" s="3"/>
      <c r="V259" s="1"/>
    </row>
    <row r="260" spans="17:22" x14ac:dyDescent="0.2">
      <c r="Q260" s="3"/>
      <c r="R260" s="3"/>
      <c r="S260" s="3"/>
      <c r="T260" s="3"/>
      <c r="U260" s="3"/>
      <c r="V260" s="1"/>
    </row>
    <row r="261" spans="17:22" x14ac:dyDescent="0.2">
      <c r="Q261" s="3"/>
      <c r="R261" s="3"/>
      <c r="S261" s="3"/>
      <c r="T261" s="3"/>
      <c r="U261" s="3"/>
      <c r="V261" s="1"/>
    </row>
    <row r="262" spans="17:22" x14ac:dyDescent="0.2">
      <c r="Q262" s="3"/>
      <c r="R262" s="3"/>
      <c r="S262" s="3"/>
      <c r="T262" s="3"/>
      <c r="U262" s="3"/>
      <c r="V262" s="1"/>
    </row>
    <row r="263" spans="17:22" x14ac:dyDescent="0.2">
      <c r="Q263" s="3"/>
      <c r="R263" s="3"/>
      <c r="S263" s="3"/>
      <c r="T263" s="3"/>
      <c r="U263" s="3"/>
      <c r="V263" s="1"/>
    </row>
    <row r="264" spans="17:22" x14ac:dyDescent="0.2">
      <c r="Q264" s="3"/>
      <c r="R264" s="3"/>
      <c r="S264" s="3"/>
      <c r="T264" s="3"/>
      <c r="U264" s="3"/>
      <c r="V264" s="1"/>
    </row>
    <row r="265" spans="17:22" x14ac:dyDescent="0.2">
      <c r="Q265" s="3"/>
      <c r="R265" s="3"/>
      <c r="S265" s="3"/>
      <c r="T265" s="3"/>
      <c r="U265" s="3"/>
      <c r="V265" s="1"/>
    </row>
    <row r="266" spans="17:22" x14ac:dyDescent="0.2">
      <c r="Q266" s="3"/>
      <c r="R266" s="3"/>
      <c r="S266" s="3"/>
      <c r="T266" s="3"/>
      <c r="U266" s="3"/>
      <c r="V266" s="1"/>
    </row>
    <row r="267" spans="17:22" x14ac:dyDescent="0.2">
      <c r="Q267" s="3"/>
      <c r="R267" s="3"/>
      <c r="S267" s="3"/>
      <c r="T267" s="3"/>
      <c r="U267" s="3"/>
      <c r="V267" s="1"/>
    </row>
    <row r="268" spans="17:22" x14ac:dyDescent="0.2">
      <c r="Q268" s="3"/>
      <c r="R268" s="3"/>
      <c r="S268" s="3"/>
      <c r="T268" s="3"/>
      <c r="U268" s="3"/>
      <c r="V268" s="1"/>
    </row>
    <row r="269" spans="17:22" x14ac:dyDescent="0.2">
      <c r="Q269" s="3"/>
      <c r="R269" s="3"/>
      <c r="S269" s="3"/>
      <c r="T269" s="3"/>
      <c r="U269" s="3"/>
      <c r="V269" s="1"/>
    </row>
    <row r="270" spans="17:22" x14ac:dyDescent="0.2">
      <c r="Q270" s="3"/>
      <c r="R270" s="3"/>
      <c r="S270" s="3"/>
      <c r="T270" s="3"/>
      <c r="U270" s="3"/>
      <c r="V270" s="1"/>
    </row>
    <row r="271" spans="17:22" x14ac:dyDescent="0.2">
      <c r="Q271" s="3"/>
      <c r="R271" s="3"/>
      <c r="S271" s="3"/>
      <c r="T271" s="3"/>
      <c r="U271" s="3"/>
      <c r="V271" s="1"/>
    </row>
    <row r="272" spans="17:22" x14ac:dyDescent="0.2">
      <c r="Q272" s="3"/>
      <c r="R272" s="3"/>
      <c r="S272" s="3"/>
      <c r="T272" s="3"/>
      <c r="U272" s="3"/>
      <c r="V272" s="1"/>
    </row>
    <row r="273" spans="17:22" x14ac:dyDescent="0.2">
      <c r="Q273" s="3"/>
      <c r="R273" s="3"/>
      <c r="S273" s="3"/>
      <c r="T273" s="3"/>
      <c r="U273" s="3"/>
      <c r="V273" s="1"/>
    </row>
    <row r="274" spans="17:22" x14ac:dyDescent="0.2">
      <c r="Q274" s="3"/>
      <c r="R274" s="3"/>
      <c r="S274" s="3"/>
      <c r="T274" s="3"/>
      <c r="U274" s="3"/>
      <c r="V274" s="1"/>
    </row>
    <row r="275" spans="17:22" x14ac:dyDescent="0.2">
      <c r="Q275" s="3"/>
      <c r="R275" s="3"/>
      <c r="S275" s="3"/>
      <c r="T275" s="3"/>
      <c r="U275" s="3"/>
      <c r="V275" s="1"/>
    </row>
    <row r="276" spans="17:22" x14ac:dyDescent="0.2">
      <c r="Q276" s="3"/>
      <c r="R276" s="3"/>
      <c r="S276" s="3"/>
      <c r="T276" s="3"/>
      <c r="U276" s="3"/>
      <c r="V276" s="1"/>
    </row>
    <row r="277" spans="17:22" x14ac:dyDescent="0.2">
      <c r="Q277" s="3"/>
      <c r="R277" s="3"/>
      <c r="S277" s="3"/>
      <c r="T277" s="3"/>
      <c r="U277" s="3"/>
      <c r="V277" s="1"/>
    </row>
    <row r="278" spans="17:22" x14ac:dyDescent="0.2">
      <c r="Q278" s="3"/>
      <c r="R278" s="3"/>
      <c r="S278" s="3"/>
      <c r="T278" s="3"/>
      <c r="U278" s="3"/>
      <c r="V278" s="1"/>
    </row>
    <row r="279" spans="17:22" x14ac:dyDescent="0.2">
      <c r="Q279" s="3"/>
      <c r="R279" s="3"/>
      <c r="S279" s="3"/>
      <c r="T279" s="3"/>
      <c r="U279" s="3"/>
      <c r="V279" s="1"/>
    </row>
    <row r="280" spans="17:22" x14ac:dyDescent="0.2">
      <c r="Q280" s="3"/>
      <c r="R280" s="3"/>
      <c r="S280" s="3"/>
      <c r="T280" s="3"/>
      <c r="U280" s="3"/>
      <c r="V280" s="1"/>
    </row>
    <row r="281" spans="17:22" x14ac:dyDescent="0.2">
      <c r="Q281" s="3"/>
      <c r="R281" s="3"/>
      <c r="S281" s="3"/>
      <c r="T281" s="3"/>
      <c r="U281" s="3"/>
      <c r="V281" s="1"/>
    </row>
    <row r="282" spans="17:22" x14ac:dyDescent="0.2">
      <c r="Q282" s="3"/>
      <c r="R282" s="3"/>
      <c r="S282" s="3"/>
      <c r="T282" s="3"/>
      <c r="U282" s="3"/>
      <c r="V282" s="1"/>
    </row>
    <row r="283" spans="17:22" x14ac:dyDescent="0.2">
      <c r="Q283" s="3"/>
      <c r="R283" s="3"/>
      <c r="S283" s="3"/>
      <c r="T283" s="3"/>
      <c r="U283" s="3"/>
      <c r="V283" s="1"/>
    </row>
    <row r="284" spans="17:22" x14ac:dyDescent="0.2">
      <c r="Q284" s="3"/>
      <c r="R284" s="3"/>
      <c r="S284" s="3"/>
      <c r="T284" s="3"/>
      <c r="U284" s="3"/>
      <c r="V284" s="1"/>
    </row>
    <row r="285" spans="17:22" x14ac:dyDescent="0.2">
      <c r="Q285" s="3"/>
      <c r="R285" s="3"/>
      <c r="S285" s="3"/>
      <c r="T285" s="3"/>
      <c r="U285" s="3"/>
      <c r="V285" s="1"/>
    </row>
    <row r="286" spans="17:22" x14ac:dyDescent="0.2">
      <c r="Q286" s="3"/>
      <c r="R286" s="3"/>
      <c r="S286" s="3"/>
      <c r="T286" s="3"/>
      <c r="U286" s="3"/>
      <c r="V286" s="1"/>
    </row>
    <row r="287" spans="17:22" x14ac:dyDescent="0.2">
      <c r="Q287" s="3"/>
      <c r="R287" s="3"/>
      <c r="S287" s="3"/>
      <c r="T287" s="3"/>
      <c r="U287" s="3"/>
      <c r="V287" s="1"/>
    </row>
    <row r="288" spans="17:22" x14ac:dyDescent="0.2">
      <c r="Q288" s="3"/>
      <c r="R288" s="3"/>
      <c r="S288" s="3"/>
      <c r="T288" s="3"/>
      <c r="U288" s="3"/>
      <c r="V288" s="1"/>
    </row>
    <row r="289" spans="17:22" x14ac:dyDescent="0.2">
      <c r="Q289" s="3"/>
      <c r="R289" s="3"/>
      <c r="S289" s="3"/>
      <c r="T289" s="3"/>
      <c r="U289" s="3"/>
      <c r="V289" s="1"/>
    </row>
    <row r="290" spans="17:22" x14ac:dyDescent="0.2">
      <c r="Q290" s="3"/>
      <c r="R290" s="3"/>
      <c r="S290" s="3"/>
      <c r="T290" s="3"/>
      <c r="U290" s="3"/>
      <c r="V290" s="1"/>
    </row>
    <row r="291" spans="17:22" x14ac:dyDescent="0.2">
      <c r="Q291" s="3"/>
      <c r="R291" s="3"/>
      <c r="S291" s="3"/>
      <c r="T291" s="3"/>
      <c r="U291" s="3"/>
      <c r="V291" s="1"/>
    </row>
    <row r="292" spans="17:22" x14ac:dyDescent="0.2">
      <c r="Q292" s="3"/>
      <c r="R292" s="3"/>
      <c r="S292" s="3"/>
      <c r="T292" s="3"/>
      <c r="U292" s="3"/>
      <c r="V292" s="1"/>
    </row>
    <row r="293" spans="17:22" x14ac:dyDescent="0.2">
      <c r="Q293" s="3"/>
      <c r="R293" s="3"/>
      <c r="S293" s="3"/>
      <c r="T293" s="3"/>
      <c r="U293" s="3"/>
      <c r="V293" s="1"/>
    </row>
    <row r="294" spans="17:22" x14ac:dyDescent="0.2">
      <c r="Q294" s="3"/>
      <c r="R294" s="3"/>
      <c r="S294" s="3"/>
      <c r="T294" s="3"/>
      <c r="U294" s="3"/>
      <c r="V294" s="1"/>
    </row>
    <row r="295" spans="17:22" x14ac:dyDescent="0.2">
      <c r="Q295" s="3"/>
      <c r="R295" s="3"/>
      <c r="S295" s="3"/>
      <c r="T295" s="3"/>
      <c r="U295" s="3"/>
      <c r="V295" s="1"/>
    </row>
  </sheetData>
  <mergeCells count="1">
    <mergeCell ref="A1:F1"/>
  </mergeCells>
  <printOptions headings="1" gridLines="1"/>
  <pageMargins left="0.75" right="0.75" top="1" bottom="1" header="0.5" footer="0.5"/>
  <pageSetup scale="60" fitToHeight="2" orientation="portrait" horizontalDpi="4294967293"/>
  <headerFooter alignWithMargins="0">
    <oddHeader>&amp;C&amp;D</oddHeader>
    <oddFooter>&amp;R&amp;P</odd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FF00"/>
  </sheetPr>
  <dimension ref="A1:I40"/>
  <sheetViews>
    <sheetView topLeftCell="D1" workbookViewId="0">
      <selection activeCell="E2" sqref="E2"/>
    </sheetView>
  </sheetViews>
  <sheetFormatPr defaultRowHeight="12.75" x14ac:dyDescent="0.2"/>
  <cols>
    <col min="5" max="5" width="9.140625" customWidth="1"/>
  </cols>
  <sheetData>
    <row r="1" spans="1:9" x14ac:dyDescent="0.2">
      <c r="A1" s="56" t="s">
        <v>173</v>
      </c>
      <c r="B1" s="56" t="s">
        <v>174</v>
      </c>
      <c r="C1" s="56" t="s">
        <v>175</v>
      </c>
      <c r="D1" s="56" t="s">
        <v>176</v>
      </c>
      <c r="E1" s="56" t="s">
        <v>177</v>
      </c>
      <c r="F1" s="56" t="s">
        <v>178</v>
      </c>
      <c r="G1" s="56" t="s">
        <v>179</v>
      </c>
      <c r="H1" s="56" t="s">
        <v>12</v>
      </c>
      <c r="I1" s="56" t="s">
        <v>180</v>
      </c>
    </row>
    <row r="2" spans="1:9" x14ac:dyDescent="0.2">
      <c r="A2" t="s">
        <v>181</v>
      </c>
      <c r="B2" t="s">
        <v>110</v>
      </c>
      <c r="C2" t="s">
        <v>182</v>
      </c>
      <c r="D2" t="s">
        <v>183</v>
      </c>
      <c r="E2" t="s">
        <v>184</v>
      </c>
      <c r="F2" t="s">
        <v>185</v>
      </c>
      <c r="G2" t="s">
        <v>186</v>
      </c>
      <c r="H2">
        <v>4</v>
      </c>
      <c r="I2" t="s">
        <v>187</v>
      </c>
    </row>
    <row r="3" spans="1:9" x14ac:dyDescent="0.2">
      <c r="A3" t="s">
        <v>188</v>
      </c>
      <c r="B3" t="s">
        <v>111</v>
      </c>
      <c r="C3" t="s">
        <v>189</v>
      </c>
      <c r="D3" t="s">
        <v>190</v>
      </c>
      <c r="E3" t="s">
        <v>191</v>
      </c>
      <c r="F3" t="s">
        <v>192</v>
      </c>
      <c r="G3" t="s">
        <v>186</v>
      </c>
      <c r="H3">
        <v>7</v>
      </c>
      <c r="I3" t="s">
        <v>187</v>
      </c>
    </row>
    <row r="4" spans="1:9" x14ac:dyDescent="0.2">
      <c r="A4" t="s">
        <v>193</v>
      </c>
      <c r="B4" t="s">
        <v>112</v>
      </c>
      <c r="C4" t="s">
        <v>194</v>
      </c>
      <c r="D4" t="s">
        <v>195</v>
      </c>
      <c r="E4" t="s">
        <v>196</v>
      </c>
      <c r="F4" t="s">
        <v>197</v>
      </c>
      <c r="G4" t="s">
        <v>186</v>
      </c>
      <c r="H4">
        <v>5.5</v>
      </c>
      <c r="I4" t="s">
        <v>187</v>
      </c>
    </row>
    <row r="5" spans="1:9" x14ac:dyDescent="0.2">
      <c r="A5" t="s">
        <v>198</v>
      </c>
      <c r="B5" t="s">
        <v>113</v>
      </c>
      <c r="C5" t="s">
        <v>199</v>
      </c>
      <c r="D5" t="s">
        <v>200</v>
      </c>
      <c r="E5" t="s">
        <v>201</v>
      </c>
      <c r="F5" t="s">
        <v>202</v>
      </c>
      <c r="G5" t="s">
        <v>186</v>
      </c>
      <c r="H5">
        <v>3</v>
      </c>
      <c r="I5" t="s">
        <v>187</v>
      </c>
    </row>
    <row r="6" spans="1:9" x14ac:dyDescent="0.2">
      <c r="A6" t="s">
        <v>203</v>
      </c>
      <c r="B6" t="s">
        <v>116</v>
      </c>
      <c r="C6" t="s">
        <v>204</v>
      </c>
      <c r="D6" t="s">
        <v>205</v>
      </c>
      <c r="E6" t="s">
        <v>206</v>
      </c>
      <c r="F6" t="s">
        <v>207</v>
      </c>
      <c r="G6" t="s">
        <v>208</v>
      </c>
      <c r="H6">
        <v>0</v>
      </c>
      <c r="I6" t="s">
        <v>187</v>
      </c>
    </row>
    <row r="7" spans="1:9" x14ac:dyDescent="0.2">
      <c r="A7" t="s">
        <v>209</v>
      </c>
      <c r="B7" t="s">
        <v>210</v>
      </c>
      <c r="C7" t="s">
        <v>211</v>
      </c>
      <c r="D7" t="s">
        <v>212</v>
      </c>
      <c r="E7" t="s">
        <v>213</v>
      </c>
      <c r="F7" t="s">
        <v>214</v>
      </c>
      <c r="G7" t="s">
        <v>208</v>
      </c>
      <c r="H7">
        <v>80</v>
      </c>
      <c r="I7" t="s">
        <v>187</v>
      </c>
    </row>
    <row r="8" spans="1:9" x14ac:dyDescent="0.2">
      <c r="A8" t="s">
        <v>215</v>
      </c>
      <c r="B8" t="s">
        <v>216</v>
      </c>
      <c r="C8" t="s">
        <v>217</v>
      </c>
      <c r="D8" t="s">
        <v>218</v>
      </c>
      <c r="E8" t="s">
        <v>219</v>
      </c>
      <c r="F8" t="s">
        <v>220</v>
      </c>
      <c r="G8" t="s">
        <v>208</v>
      </c>
      <c r="H8">
        <v>48</v>
      </c>
      <c r="I8" t="s">
        <v>221</v>
      </c>
    </row>
    <row r="9" spans="1:9" x14ac:dyDescent="0.2">
      <c r="A9" t="s">
        <v>222</v>
      </c>
      <c r="B9" t="s">
        <v>121</v>
      </c>
      <c r="C9" t="s">
        <v>223</v>
      </c>
      <c r="D9" t="s">
        <v>224</v>
      </c>
      <c r="E9" t="s">
        <v>225</v>
      </c>
      <c r="F9" t="s">
        <v>226</v>
      </c>
      <c r="G9" t="s">
        <v>227</v>
      </c>
      <c r="H9">
        <v>60</v>
      </c>
      <c r="I9" t="s">
        <v>187</v>
      </c>
    </row>
    <row r="10" spans="1:9" x14ac:dyDescent="0.2">
      <c r="A10" t="s">
        <v>228</v>
      </c>
      <c r="B10" t="s">
        <v>229</v>
      </c>
      <c r="C10" t="s">
        <v>230</v>
      </c>
      <c r="D10" t="s">
        <v>231</v>
      </c>
      <c r="E10" t="s">
        <v>232</v>
      </c>
      <c r="F10" t="s">
        <v>233</v>
      </c>
      <c r="G10" t="s">
        <v>227</v>
      </c>
      <c r="H10">
        <v>3</v>
      </c>
      <c r="I10" t="s">
        <v>187</v>
      </c>
    </row>
    <row r="11" spans="1:9" x14ac:dyDescent="0.2">
      <c r="A11" t="s">
        <v>234</v>
      </c>
      <c r="B11" t="s">
        <v>235</v>
      </c>
      <c r="C11" t="s">
        <v>236</v>
      </c>
      <c r="D11" t="s">
        <v>237</v>
      </c>
      <c r="E11" t="s">
        <v>238</v>
      </c>
      <c r="F11" t="s">
        <v>239</v>
      </c>
      <c r="G11" t="s">
        <v>227</v>
      </c>
      <c r="H11">
        <v>25</v>
      </c>
      <c r="I11" t="s">
        <v>221</v>
      </c>
    </row>
    <row r="12" spans="1:9" x14ac:dyDescent="0.2">
      <c r="A12" t="s">
        <v>240</v>
      </c>
      <c r="B12" t="s">
        <v>241</v>
      </c>
      <c r="C12" t="s">
        <v>242</v>
      </c>
      <c r="D12" t="s">
        <v>243</v>
      </c>
      <c r="E12" t="s">
        <v>244</v>
      </c>
      <c r="F12" t="s">
        <v>245</v>
      </c>
      <c r="G12" t="s">
        <v>129</v>
      </c>
      <c r="H12">
        <v>0</v>
      </c>
      <c r="I12" t="s">
        <v>187</v>
      </c>
    </row>
    <row r="13" spans="1:9" x14ac:dyDescent="0.2">
      <c r="A13" t="s">
        <v>246</v>
      </c>
      <c r="B13" t="s">
        <v>143</v>
      </c>
      <c r="C13" t="s">
        <v>247</v>
      </c>
      <c r="D13" t="s">
        <v>248</v>
      </c>
      <c r="E13" t="s">
        <v>249</v>
      </c>
      <c r="F13" t="s">
        <v>250</v>
      </c>
      <c r="G13" t="s">
        <v>62</v>
      </c>
      <c r="H13">
        <v>0</v>
      </c>
      <c r="I13" t="s">
        <v>221</v>
      </c>
    </row>
    <row r="14" spans="1:9" x14ac:dyDescent="0.2">
      <c r="A14" t="s">
        <v>251</v>
      </c>
      <c r="B14" t="s">
        <v>125</v>
      </c>
      <c r="C14" t="s">
        <v>252</v>
      </c>
      <c r="D14" t="s">
        <v>253</v>
      </c>
      <c r="E14" t="s">
        <v>254</v>
      </c>
      <c r="F14" t="s">
        <v>255</v>
      </c>
      <c r="G14" t="s">
        <v>124</v>
      </c>
      <c r="H14">
        <v>0</v>
      </c>
      <c r="I14" t="s">
        <v>221</v>
      </c>
    </row>
    <row r="15" spans="1:9" x14ac:dyDescent="0.2">
      <c r="A15" t="s">
        <v>256</v>
      </c>
      <c r="B15" t="s">
        <v>131</v>
      </c>
      <c r="C15" t="s">
        <v>257</v>
      </c>
      <c r="D15" t="s">
        <v>258</v>
      </c>
      <c r="E15" t="s">
        <v>259</v>
      </c>
      <c r="F15" t="s">
        <v>260</v>
      </c>
      <c r="G15" t="s">
        <v>129</v>
      </c>
      <c r="H15">
        <v>0</v>
      </c>
      <c r="I15" t="s">
        <v>221</v>
      </c>
    </row>
    <row r="16" spans="1:9" x14ac:dyDescent="0.2">
      <c r="A16" t="s">
        <v>261</v>
      </c>
      <c r="B16" t="s">
        <v>132</v>
      </c>
      <c r="C16" t="s">
        <v>262</v>
      </c>
      <c r="D16" t="s">
        <v>263</v>
      </c>
      <c r="E16" t="s">
        <v>264</v>
      </c>
      <c r="F16" t="s">
        <v>265</v>
      </c>
      <c r="G16" t="s">
        <v>129</v>
      </c>
      <c r="H16">
        <v>0.5</v>
      </c>
      <c r="I16" t="s">
        <v>221</v>
      </c>
    </row>
    <row r="17" spans="1:9" x14ac:dyDescent="0.2">
      <c r="A17" t="s">
        <v>266</v>
      </c>
      <c r="B17" t="s">
        <v>267</v>
      </c>
      <c r="C17" t="s">
        <v>268</v>
      </c>
      <c r="D17" t="s">
        <v>269</v>
      </c>
      <c r="E17" t="s">
        <v>270</v>
      </c>
      <c r="F17" t="s">
        <v>271</v>
      </c>
      <c r="G17" t="s">
        <v>124</v>
      </c>
      <c r="H17">
        <v>0</v>
      </c>
      <c r="I17" t="s">
        <v>187</v>
      </c>
    </row>
    <row r="18" spans="1:9" x14ac:dyDescent="0.2">
      <c r="A18" t="s">
        <v>272</v>
      </c>
      <c r="B18" t="s">
        <v>273</v>
      </c>
      <c r="C18" t="s">
        <v>274</v>
      </c>
      <c r="D18" t="s">
        <v>275</v>
      </c>
      <c r="E18" t="s">
        <v>276</v>
      </c>
      <c r="F18" t="s">
        <v>277</v>
      </c>
      <c r="G18" t="s">
        <v>138</v>
      </c>
      <c r="H18">
        <v>0</v>
      </c>
      <c r="I18" t="s">
        <v>221</v>
      </c>
    </row>
    <row r="19" spans="1:9" x14ac:dyDescent="0.2">
      <c r="A19" t="s">
        <v>278</v>
      </c>
      <c r="B19" t="s">
        <v>142</v>
      </c>
      <c r="C19" t="s">
        <v>279</v>
      </c>
      <c r="D19" t="s">
        <v>280</v>
      </c>
      <c r="E19" t="s">
        <v>281</v>
      </c>
      <c r="F19" t="s">
        <v>282</v>
      </c>
      <c r="G19" t="s">
        <v>62</v>
      </c>
      <c r="H19">
        <v>13</v>
      </c>
      <c r="I19" t="s">
        <v>221</v>
      </c>
    </row>
    <row r="20" spans="1:9" x14ac:dyDescent="0.2">
      <c r="A20" t="s">
        <v>283</v>
      </c>
      <c r="B20" t="s">
        <v>284</v>
      </c>
      <c r="C20" t="s">
        <v>285</v>
      </c>
      <c r="D20" t="s">
        <v>286</v>
      </c>
      <c r="E20" t="s">
        <v>287</v>
      </c>
      <c r="F20" t="s">
        <v>288</v>
      </c>
      <c r="G20" t="s">
        <v>138</v>
      </c>
      <c r="H20">
        <v>0</v>
      </c>
      <c r="I20" t="s">
        <v>221</v>
      </c>
    </row>
    <row r="21" spans="1:9" x14ac:dyDescent="0.2">
      <c r="A21" t="s">
        <v>289</v>
      </c>
      <c r="B21" t="s">
        <v>140</v>
      </c>
      <c r="C21" t="s">
        <v>290</v>
      </c>
      <c r="D21" t="s">
        <v>291</v>
      </c>
      <c r="E21" t="s">
        <v>292</v>
      </c>
      <c r="F21" t="s">
        <v>293</v>
      </c>
      <c r="G21" t="s">
        <v>138</v>
      </c>
      <c r="H21">
        <v>0</v>
      </c>
      <c r="I21" t="s">
        <v>221</v>
      </c>
    </row>
    <row r="22" spans="1:9" x14ac:dyDescent="0.2">
      <c r="A22" t="s">
        <v>294</v>
      </c>
      <c r="B22" t="s">
        <v>295</v>
      </c>
      <c r="C22" t="s">
        <v>296</v>
      </c>
      <c r="D22" t="s">
        <v>297</v>
      </c>
      <c r="E22" t="s">
        <v>298</v>
      </c>
      <c r="F22" t="s">
        <v>299</v>
      </c>
      <c r="G22" t="s">
        <v>124</v>
      </c>
      <c r="H22">
        <v>0</v>
      </c>
      <c r="I22" t="s">
        <v>187</v>
      </c>
    </row>
    <row r="23" spans="1:9" x14ac:dyDescent="0.2">
      <c r="A23" t="s">
        <v>300</v>
      </c>
      <c r="B23" t="s">
        <v>127</v>
      </c>
      <c r="C23" t="s">
        <v>301</v>
      </c>
      <c r="D23" t="s">
        <v>302</v>
      </c>
      <c r="E23" t="s">
        <v>303</v>
      </c>
      <c r="F23" t="s">
        <v>304</v>
      </c>
      <c r="G23" t="s">
        <v>124</v>
      </c>
      <c r="H23">
        <v>0</v>
      </c>
      <c r="I23" t="s">
        <v>187</v>
      </c>
    </row>
    <row r="24" spans="1:9" x14ac:dyDescent="0.2">
      <c r="A24" t="s">
        <v>305</v>
      </c>
      <c r="B24" t="s">
        <v>306</v>
      </c>
      <c r="C24" t="s">
        <v>307</v>
      </c>
      <c r="E24" t="s">
        <v>308</v>
      </c>
      <c r="F24" t="s">
        <v>309</v>
      </c>
      <c r="G24" t="s">
        <v>310</v>
      </c>
      <c r="H24">
        <v>0</v>
      </c>
      <c r="I24" t="s">
        <v>187</v>
      </c>
    </row>
    <row r="25" spans="1:9" x14ac:dyDescent="0.2">
      <c r="A25" t="s">
        <v>311</v>
      </c>
      <c r="B25" t="s">
        <v>312</v>
      </c>
      <c r="C25" t="s">
        <v>313</v>
      </c>
      <c r="D25" t="s">
        <v>314</v>
      </c>
      <c r="E25" t="s">
        <v>315</v>
      </c>
      <c r="F25" t="s">
        <v>316</v>
      </c>
      <c r="G25" t="s">
        <v>208</v>
      </c>
      <c r="H25">
        <v>50</v>
      </c>
      <c r="I25" t="s">
        <v>221</v>
      </c>
    </row>
    <row r="26" spans="1:9" x14ac:dyDescent="0.2">
      <c r="A26" t="s">
        <v>317</v>
      </c>
      <c r="B26" t="s">
        <v>318</v>
      </c>
      <c r="C26" t="s">
        <v>319</v>
      </c>
      <c r="D26" t="s">
        <v>320</v>
      </c>
      <c r="E26" t="s">
        <v>321</v>
      </c>
      <c r="F26" t="s">
        <v>322</v>
      </c>
      <c r="G26" t="s">
        <v>62</v>
      </c>
      <c r="H26">
        <v>0</v>
      </c>
      <c r="I26" t="s">
        <v>221</v>
      </c>
    </row>
    <row r="27" spans="1:9" x14ac:dyDescent="0.2">
      <c r="A27" t="s">
        <v>323</v>
      </c>
      <c r="B27" t="s">
        <v>324</v>
      </c>
      <c r="C27" t="s">
        <v>325</v>
      </c>
      <c r="D27" t="s">
        <v>326</v>
      </c>
      <c r="E27" t="s">
        <v>327</v>
      </c>
      <c r="F27" t="s">
        <v>328</v>
      </c>
      <c r="G27" t="s">
        <v>62</v>
      </c>
      <c r="H27">
        <v>0</v>
      </c>
      <c r="I27" t="s">
        <v>221</v>
      </c>
    </row>
    <row r="28" spans="1:9" x14ac:dyDescent="0.2">
      <c r="A28" t="s">
        <v>329</v>
      </c>
      <c r="B28" t="s">
        <v>330</v>
      </c>
      <c r="C28" t="s">
        <v>331</v>
      </c>
      <c r="D28" t="s">
        <v>332</v>
      </c>
      <c r="E28" t="s">
        <v>333</v>
      </c>
      <c r="F28" t="s">
        <v>334</v>
      </c>
      <c r="G28" t="s">
        <v>133</v>
      </c>
      <c r="H28">
        <v>0</v>
      </c>
      <c r="I28" t="s">
        <v>221</v>
      </c>
    </row>
    <row r="29" spans="1:9" x14ac:dyDescent="0.2">
      <c r="A29" t="s">
        <v>335</v>
      </c>
      <c r="B29" t="s">
        <v>336</v>
      </c>
      <c r="C29" t="s">
        <v>337</v>
      </c>
      <c r="D29" t="s">
        <v>338</v>
      </c>
      <c r="E29" t="s">
        <v>339</v>
      </c>
      <c r="F29" t="s">
        <v>340</v>
      </c>
      <c r="G29" t="s">
        <v>133</v>
      </c>
      <c r="H29">
        <v>0</v>
      </c>
      <c r="I29" t="s">
        <v>187</v>
      </c>
    </row>
    <row r="30" spans="1:9" x14ac:dyDescent="0.2">
      <c r="A30" t="s">
        <v>341</v>
      </c>
      <c r="B30" t="s">
        <v>342</v>
      </c>
      <c r="C30" t="s">
        <v>343</v>
      </c>
      <c r="D30" t="s">
        <v>344</v>
      </c>
      <c r="E30" t="s">
        <v>345</v>
      </c>
      <c r="F30" t="s">
        <v>334</v>
      </c>
      <c r="G30" t="s">
        <v>133</v>
      </c>
      <c r="H30">
        <v>0</v>
      </c>
      <c r="I30" t="s">
        <v>221</v>
      </c>
    </row>
    <row r="31" spans="1:9" x14ac:dyDescent="0.2">
      <c r="A31" t="s">
        <v>346</v>
      </c>
      <c r="B31" t="s">
        <v>347</v>
      </c>
      <c r="C31" t="s">
        <v>348</v>
      </c>
      <c r="D31" t="s">
        <v>349</v>
      </c>
      <c r="E31" t="s">
        <v>350</v>
      </c>
      <c r="F31" t="s">
        <v>340</v>
      </c>
      <c r="G31" t="s">
        <v>133</v>
      </c>
      <c r="H31">
        <v>0</v>
      </c>
      <c r="I31" t="s">
        <v>187</v>
      </c>
    </row>
    <row r="32" spans="1:9" x14ac:dyDescent="0.2">
      <c r="A32" t="s">
        <v>351</v>
      </c>
      <c r="B32" t="s">
        <v>352</v>
      </c>
      <c r="C32" t="s">
        <v>353</v>
      </c>
      <c r="D32" t="s">
        <v>354</v>
      </c>
      <c r="E32" t="s">
        <v>355</v>
      </c>
      <c r="F32" t="s">
        <v>356</v>
      </c>
      <c r="G32" t="s">
        <v>357</v>
      </c>
      <c r="H32">
        <v>0</v>
      </c>
      <c r="I32" t="s">
        <v>187</v>
      </c>
    </row>
    <row r="33" spans="1:9" x14ac:dyDescent="0.2">
      <c r="A33" t="s">
        <v>358</v>
      </c>
      <c r="B33" t="s">
        <v>359</v>
      </c>
      <c r="C33" t="s">
        <v>360</v>
      </c>
      <c r="D33" t="s">
        <v>361</v>
      </c>
      <c r="E33" t="s">
        <v>362</v>
      </c>
      <c r="F33" t="s">
        <v>363</v>
      </c>
      <c r="G33" t="s">
        <v>357</v>
      </c>
      <c r="H33">
        <v>0</v>
      </c>
      <c r="I33" t="s">
        <v>187</v>
      </c>
    </row>
    <row r="34" spans="1:9" x14ac:dyDescent="0.2">
      <c r="A34" t="s">
        <v>364</v>
      </c>
      <c r="B34" t="s">
        <v>365</v>
      </c>
      <c r="C34" t="s">
        <v>366</v>
      </c>
      <c r="D34" t="s">
        <v>367</v>
      </c>
      <c r="E34" t="s">
        <v>368</v>
      </c>
      <c r="F34" t="s">
        <v>309</v>
      </c>
      <c r="G34" t="s">
        <v>310</v>
      </c>
      <c r="H34">
        <v>0</v>
      </c>
      <c r="I34" t="s">
        <v>187</v>
      </c>
    </row>
    <row r="35" spans="1:9" x14ac:dyDescent="0.2">
      <c r="A35" t="s">
        <v>369</v>
      </c>
      <c r="B35" t="s">
        <v>370</v>
      </c>
      <c r="C35" t="s">
        <v>371</v>
      </c>
      <c r="D35" t="s">
        <v>367</v>
      </c>
      <c r="E35" t="s">
        <v>372</v>
      </c>
      <c r="F35" t="s">
        <v>309</v>
      </c>
      <c r="G35" t="s">
        <v>310</v>
      </c>
      <c r="H35">
        <v>0</v>
      </c>
      <c r="I35" t="s">
        <v>187</v>
      </c>
    </row>
    <row r="36" spans="1:9" x14ac:dyDescent="0.2">
      <c r="A36" t="s">
        <v>373</v>
      </c>
      <c r="B36" t="s">
        <v>374</v>
      </c>
      <c r="C36" t="s">
        <v>375</v>
      </c>
      <c r="D36" t="s">
        <v>376</v>
      </c>
      <c r="E36" t="s">
        <v>377</v>
      </c>
      <c r="F36" t="s">
        <v>378</v>
      </c>
      <c r="G36" t="s">
        <v>186</v>
      </c>
      <c r="H36">
        <v>0</v>
      </c>
      <c r="I36" t="s">
        <v>187</v>
      </c>
    </row>
    <row r="37" spans="1:9" x14ac:dyDescent="0.2">
      <c r="A37" t="s">
        <v>379</v>
      </c>
      <c r="B37" t="s">
        <v>380</v>
      </c>
      <c r="C37" t="s">
        <v>381</v>
      </c>
      <c r="D37" t="s">
        <v>382</v>
      </c>
      <c r="E37" t="s">
        <v>383</v>
      </c>
      <c r="F37" t="s">
        <v>384</v>
      </c>
      <c r="G37" t="s">
        <v>385</v>
      </c>
      <c r="H37">
        <v>0</v>
      </c>
      <c r="I37" t="s">
        <v>187</v>
      </c>
    </row>
    <row r="39" spans="1:9" x14ac:dyDescent="0.2">
      <c r="A39" t="s">
        <v>386</v>
      </c>
      <c r="B39" t="s">
        <v>387</v>
      </c>
    </row>
    <row r="40" spans="1:9" x14ac:dyDescent="0.2">
      <c r="A40" t="s">
        <v>388</v>
      </c>
      <c r="B40" t="s">
        <v>389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E744233E4885D49B2D394A3682BF710" ma:contentTypeVersion="4" ma:contentTypeDescription="Create a new document." ma:contentTypeScope="" ma:versionID="483fd0d19cbad9f777960d6f19f59f82">
  <xsd:schema xmlns:xsd="http://www.w3.org/2001/XMLSchema" xmlns:xs="http://www.w3.org/2001/XMLSchema" xmlns:p="http://schemas.microsoft.com/office/2006/metadata/properties" xmlns:ns2="20bf9d17-4fa1-4e41-8929-8a9e4769ae64" targetNamespace="http://schemas.microsoft.com/office/2006/metadata/properties" ma:root="true" ma:fieldsID="51af86f373f435aa60e17d6390a1a41d" ns2:_="">
    <xsd:import namespace="20bf9d17-4fa1-4e41-8929-8a9e4769ae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bf9d17-4fa1-4e41-8929-8a9e4769ae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B43990-4296-4EC0-ABCF-5773994E95B4}">
  <ds:schemaRefs>
    <ds:schemaRef ds:uri="http://www.w3.org/XML/1998/namespace"/>
    <ds:schemaRef ds:uri="http://purl.org/dc/dcmitype/"/>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20bf9d17-4fa1-4e41-8929-8a9e4769ae64"/>
  </ds:schemaRefs>
</ds:datastoreItem>
</file>

<file path=customXml/itemProps2.xml><?xml version="1.0" encoding="utf-8"?>
<ds:datastoreItem xmlns:ds="http://schemas.openxmlformats.org/officeDocument/2006/customXml" ds:itemID="{3B14AFBD-265E-4B25-B2C3-0A47396EEE67}">
  <ds:schemaRefs>
    <ds:schemaRef ds:uri="http://schemas.microsoft.com/sharepoint/v3/contenttype/forms"/>
  </ds:schemaRefs>
</ds:datastoreItem>
</file>

<file path=customXml/itemProps3.xml><?xml version="1.0" encoding="utf-8"?>
<ds:datastoreItem xmlns:ds="http://schemas.openxmlformats.org/officeDocument/2006/customXml" ds:itemID="{A4A6DE16-00EF-4F68-AAE6-0FB8164493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bf9d17-4fa1-4e41-8929-8a9e4769ae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Indicator Calculator</vt:lpstr>
      <vt:lpstr>Definitions and cleaning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Pink, George H</dc:creator>
  <cp:lastModifiedBy>Wallace, Lauren</cp:lastModifiedBy>
  <cp:lastPrinted>2005-08-05T19:10:14Z</cp:lastPrinted>
  <dcterms:created xsi:type="dcterms:W3CDTF">2004-02-29T20:13:23Z</dcterms:created>
  <dcterms:modified xsi:type="dcterms:W3CDTF">2026-10-08T19:04:15Z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0x0101003E744233E4885D49B2D394A3682BF710</vt:lpwstr>
  </property>
</Properties>
</file>